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'DC33'!$A$1:$K$69</definedName>
    <definedName name="_xlnm.Print_Area" localSheetId="11">'DC34'!$A$1:$K$69</definedName>
    <definedName name="_xlnm.Print_Area" localSheetId="16">'DC35'!$A$1:$K$69</definedName>
    <definedName name="_xlnm.Print_Area" localSheetId="22">'DC36'!$A$1:$K$69</definedName>
    <definedName name="_xlnm.Print_Area" localSheetId="27">'DC47'!$A$1:$K$69</definedName>
    <definedName name="_xlnm.Print_Area" localSheetId="1">'LIM331'!$A$1:$K$69</definedName>
    <definedName name="_xlnm.Print_Area" localSheetId="2">'LIM332'!$A$1:$K$69</definedName>
    <definedName name="_xlnm.Print_Area" localSheetId="3">'LIM333'!$A$1:$K$69</definedName>
    <definedName name="_xlnm.Print_Area" localSheetId="4">'LIM334'!$A$1:$K$69</definedName>
    <definedName name="_xlnm.Print_Area" localSheetId="5">'LIM335'!$A$1:$K$69</definedName>
    <definedName name="_xlnm.Print_Area" localSheetId="7">'LIM341'!$A$1:$K$69</definedName>
    <definedName name="_xlnm.Print_Area" localSheetId="8">'LIM343'!$A$1:$K$69</definedName>
    <definedName name="_xlnm.Print_Area" localSheetId="9">'LIM344'!$A$1:$K$69</definedName>
    <definedName name="_xlnm.Print_Area" localSheetId="10">'LIM345'!$A$1:$K$69</definedName>
    <definedName name="_xlnm.Print_Area" localSheetId="12">'LIM351'!$A$1:$K$69</definedName>
    <definedName name="_xlnm.Print_Area" localSheetId="13">'LIM353'!$A$1:$K$69</definedName>
    <definedName name="_xlnm.Print_Area" localSheetId="14">'LIM354'!$A$1:$K$69</definedName>
    <definedName name="_xlnm.Print_Area" localSheetId="15">'LIM355'!$A$1:$K$69</definedName>
    <definedName name="_xlnm.Print_Area" localSheetId="17">'LIM361'!$A$1:$K$69</definedName>
    <definedName name="_xlnm.Print_Area" localSheetId="18">'LIM362'!$A$1:$K$69</definedName>
    <definedName name="_xlnm.Print_Area" localSheetId="19">'LIM366'!$A$1:$K$69</definedName>
    <definedName name="_xlnm.Print_Area" localSheetId="20">'LIM367'!$A$1:$K$69</definedName>
    <definedName name="_xlnm.Print_Area" localSheetId="21">'LIM368'!$A$1:$K$69</definedName>
    <definedName name="_xlnm.Print_Area" localSheetId="23">'LIM471'!$A$1:$K$69</definedName>
    <definedName name="_xlnm.Print_Area" localSheetId="24">'LIM472'!$A$1:$K$69</definedName>
    <definedName name="_xlnm.Print_Area" localSheetId="25">'LIM473'!$A$1:$K$69</definedName>
    <definedName name="_xlnm.Print_Area" localSheetId="26">'LIM476'!$A$1:$K$69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<sst xmlns="http://schemas.openxmlformats.org/spreadsheetml/2006/main" count="2464" uniqueCount="113">
  <si>
    <t>Limpopo: Greater Giyani(LIM331) - Table A1 Budget Summary for 4th Quarter ended 30 June 2020 (Figures Finalised as at 2020/10/30)</t>
  </si>
  <si>
    <t>Description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</si>
  <si>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</si>
  <si>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</si>
  <si>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</si>
  <si>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</si>
  <si>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</si>
  <si>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</si>
  <si>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</si>
  <si>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</si>
  <si>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</si>
  <si>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</si>
  <si>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</si>
  <si>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</si>
  <si>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</si>
  <si>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</si>
  <si>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</si>
  <si>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</si>
  <si>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</si>
  <si>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</si>
  <si>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</si>
  <si>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</si>
  <si>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</si>
  <si>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</si>
  <si>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</si>
  <si>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</si>
  <si>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</si>
  <si>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</si>
  <si>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</si>
  <si>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</si>
  <si>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</si>
  <si>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</si>
  <si>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</si>
  <si>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</si>
  <si>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</si>
  <si>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</si>
  <si>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</si>
  <si>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</si>
  <si>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</si>
  <si>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</si>
  <si>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</si>
  <si>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</si>
  <si>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</si>
  <si>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</si>
  <si>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</si>
  <si>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</si>
  <si>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</si>
  <si>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</si>
  <si>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</si>
  <si>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</si>
  <si>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</si>
  <si>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</si>
  <si>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</si>
  <si>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</si>
  <si>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</si>
  <si>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</si>
  <si>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</si>
  <si>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</si>
  <si>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</si>
  <si>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</si>
  <si>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</si>
  <si>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</si>
  <si>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</si>
  <si>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</si>
  <si>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</si>
  <si>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</si>
  <si>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</si>
  <si>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</si>
  <si>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</si>
  <si>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</si>
  <si>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</si>
  <si>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</si>
  <si>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</si>
  <si>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</si>
  <si>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</si>
  <si>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Limpopo: Greater Letaba(LIM332) - Table A1 Budget Summary for 4th Quarter ended 30 June 2020 (Figures Finalised as at 2020/10/30)</t>
  </si>
  <si>
    <t>Limpopo: Greater Tzaneen(LIM333) - Table A1 Budget Summary for 4th Quarter ended 30 June 2020 (Figures Finalised as at 2020/10/30)</t>
  </si>
  <si>
    <t>Limpopo: Ba-Phalaborwa(LIM334) - Table A1 Budget Summary for 4th Quarter ended 30 June 2020 (Figures Finalised as at 2020/10/30)</t>
  </si>
  <si>
    <t>Limpopo: Maruleng(LIM335) - Table A1 Budget Summary for 4th Quarter ended 30 June 2020 (Figures Finalised as at 2020/10/30)</t>
  </si>
  <si>
    <t>Limpopo: Mopani(DC33) - Table A1 Budget Summary for 4th Quarter ended 30 June 2020 (Figures Finalised as at 2020/10/30)</t>
  </si>
  <si>
    <t>Limpopo: Musina(LIM341) - Table A1 Budget Summary for 4th Quarter ended 30 June 2020 (Figures Finalised as at 2020/10/30)</t>
  </si>
  <si>
    <t>Limpopo: Thulamela(LIM343) - Table A1 Budget Summary for 4th Quarter ended 30 June 2020 (Figures Finalised as at 2020/10/30)</t>
  </si>
  <si>
    <t>Limpopo: Makhado(LIM344) - Table A1 Budget Summary for 4th Quarter ended 30 June 2020 (Figures Finalised as at 2020/10/30)</t>
  </si>
  <si>
    <t>Limpopo: Collins Chabane(LIM345) - Table A1 Budget Summary for 4th Quarter ended 30 June 2020 (Figures Finalised as at 2020/10/30)</t>
  </si>
  <si>
    <t>Limpopo: Vhembe(DC34) - Table A1 Budget Summary for 4th Quarter ended 30 June 2020 (Figures Finalised as at 2020/10/30)</t>
  </si>
  <si>
    <t>Limpopo: Blouberg(LIM351) - Table A1 Budget Summary for 4th Quarter ended 30 June 2020 (Figures Finalised as at 2020/10/30)</t>
  </si>
  <si>
    <t>Limpopo: Molemole(LIM353) - Table A1 Budget Summary for 4th Quarter ended 30 June 2020 (Figures Finalised as at 2020/10/30)</t>
  </si>
  <si>
    <t>Limpopo: Polokwane(LIM354) - Table A1 Budget Summary for 4th Quarter ended 30 June 2020 (Figures Finalised as at 2020/10/30)</t>
  </si>
  <si>
    <t>Limpopo: Lepelle-Nkumpi(LIM355) - Table A1 Budget Summary for 4th Quarter ended 30 June 2020 (Figures Finalised as at 2020/10/30)</t>
  </si>
  <si>
    <t>Limpopo: Capricorn(DC35) - Table A1 Budget Summary for 4th Quarter ended 30 June 2020 (Figures Finalised as at 2020/10/30)</t>
  </si>
  <si>
    <t>Limpopo: Thabazimbi(LIM361) - Table A1 Budget Summary for 4th Quarter ended 30 June 2020 (Figures Finalised as at 2020/10/30)</t>
  </si>
  <si>
    <t>Limpopo: Lephalale(LIM362) - Table A1 Budget Summary for 4th Quarter ended 30 June 2020 (Figures Finalised as at 2020/10/30)</t>
  </si>
  <si>
    <t>Limpopo: Bela Bela(LIM366) - Table A1 Budget Summary for 4th Quarter ended 30 June 2020 (Figures Finalised as at 2020/10/30)</t>
  </si>
  <si>
    <t>Limpopo: Mogalakwena(LIM367) - Table A1 Budget Summary for 4th Quarter ended 30 June 2020 (Figures Finalised as at 2020/10/30)</t>
  </si>
  <si>
    <t>Limpopo: Modimolle-Mookgopong(LIM368) - Table A1 Budget Summary for 4th Quarter ended 30 June 2020 (Figures Finalised as at 2020/10/30)</t>
  </si>
  <si>
    <t>Limpopo: Waterberg(DC36) - Table A1 Budget Summary for 4th Quarter ended 30 June 2020 (Figures Finalised as at 2020/10/30)</t>
  </si>
  <si>
    <t>Limpopo: Ephraim Mogale(LIM471) - Table A1 Budget Summary for 4th Quarter ended 30 June 2020 (Figures Finalised as at 2020/10/30)</t>
  </si>
  <si>
    <t>Limpopo: Elias Motsoaledi(LIM472) - Table A1 Budget Summary for 4th Quarter ended 30 June 2020 (Figures Finalised as at 2020/10/30)</t>
  </si>
  <si>
    <t>Limpopo: Makhuduthamaga(LIM473) - Table A1 Budget Summary for 4th Quarter ended 30 June 2020 (Figures Finalised as at 2020/10/30)</t>
  </si>
  <si>
    <t>Limpopo: Tubatse Fetakgomo(LIM476) - Table A1 Budget Summary for 4th Quarter ended 30 June 2020 (Figures Finalised as at 2020/10/30)</t>
  </si>
  <si>
    <t>Limpopo: Sekhukhune(DC47) - Table A1 Budget Summary for 4th Quarter ended 30 June 2020 (Figures Finalised as at 2020/10/30)</t>
  </si>
  <si>
    <t>Summary - Table A1 Budget Summary for 4th Quarter ended 30 June 2020 (Figures Finalised as at 2020/10/30)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</si>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</sst>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1202104367</v>
      </c>
      <c r="C5" s="6">
        <v>828084065</v>
      </c>
      <c r="D5" s="23">
        <v>1455155858</v>
      </c>
      <c r="E5" s="24">
        <v>1800472116</v>
      </c>
      <c r="F5" s="6">
        <v>1925444907</v>
      </c>
      <c r="G5" s="25">
        <v>1925444907</v>
      </c>
      <c r="H5" s="26">
        <v>1756972211</v>
      </c>
      <c r="I5" s="24">
        <v>2031999463</v>
      </c>
      <c r="J5" s="6">
        <v>2132899689</v>
      </c>
      <c r="K5" s="25">
        <v>2249485903</v>
      </c>
    </row>
    <row r="6" spans="1:11" ht="13.5">
      <c r="A6" s="22" t="s">
        <v>19</v>
      </c>
      <c r="B6" s="6">
        <v>3701791988</v>
      </c>
      <c r="C6" s="6">
        <v>2008871969</v>
      </c>
      <c r="D6" s="23">
        <v>4247604059</v>
      </c>
      <c r="E6" s="24">
        <v>5234971661</v>
      </c>
      <c r="F6" s="6">
        <v>5290238590</v>
      </c>
      <c r="G6" s="25">
        <v>5290238590</v>
      </c>
      <c r="H6" s="26">
        <v>4263981075</v>
      </c>
      <c r="I6" s="24">
        <v>5527483019</v>
      </c>
      <c r="J6" s="6">
        <v>5859315962</v>
      </c>
      <c r="K6" s="25">
        <v>6252590415</v>
      </c>
    </row>
    <row r="7" spans="1:11" ht="13.5">
      <c r="A7" s="22" t="s">
        <v>20</v>
      </c>
      <c r="B7" s="6">
        <v>295403026</v>
      </c>
      <c r="C7" s="6">
        <v>169683907</v>
      </c>
      <c r="D7" s="23">
        <v>151125945</v>
      </c>
      <c r="E7" s="24">
        <v>230212884</v>
      </c>
      <c r="F7" s="6">
        <v>231973254</v>
      </c>
      <c r="G7" s="25">
        <v>231973254</v>
      </c>
      <c r="H7" s="26">
        <v>271715939</v>
      </c>
      <c r="I7" s="24">
        <v>240555065</v>
      </c>
      <c r="J7" s="6">
        <v>254179458</v>
      </c>
      <c r="K7" s="25">
        <v>266492045</v>
      </c>
    </row>
    <row r="8" spans="1:11" ht="13.5">
      <c r="A8" s="22" t="s">
        <v>21</v>
      </c>
      <c r="B8" s="6">
        <v>7652724771</v>
      </c>
      <c r="C8" s="6">
        <v>6819234697</v>
      </c>
      <c r="D8" s="23">
        <v>7662534817</v>
      </c>
      <c r="E8" s="24">
        <v>10812288459</v>
      </c>
      <c r="F8" s="6">
        <v>10014950007</v>
      </c>
      <c r="G8" s="25">
        <v>10014950007</v>
      </c>
      <c r="H8" s="26">
        <v>9668996855</v>
      </c>
      <c r="I8" s="24">
        <v>10876758364</v>
      </c>
      <c r="J8" s="6">
        <v>11509936202</v>
      </c>
      <c r="K8" s="25">
        <v>12292531164</v>
      </c>
    </row>
    <row r="9" spans="1:11" ht="13.5">
      <c r="A9" s="22" t="s">
        <v>22</v>
      </c>
      <c r="B9" s="6">
        <v>2478748066</v>
      </c>
      <c r="C9" s="6">
        <v>628131625</v>
      </c>
      <c r="D9" s="23">
        <v>1422927619</v>
      </c>
      <c r="E9" s="24">
        <v>1750193350</v>
      </c>
      <c r="F9" s="6">
        <v>1803157381</v>
      </c>
      <c r="G9" s="25">
        <v>1803157381</v>
      </c>
      <c r="H9" s="26">
        <v>1043847361</v>
      </c>
      <c r="I9" s="24">
        <v>1631710315</v>
      </c>
      <c r="J9" s="6">
        <v>1601956735</v>
      </c>
      <c r="K9" s="25">
        <v>1689569797</v>
      </c>
    </row>
    <row r="10" spans="1:11" ht="25.5">
      <c r="A10" s="27" t="s">
        <v>102</v>
      </c>
      <c r="B10" s="28">
        <f>SUM(B5:B9)</f>
        <v>15330772218</v>
      </c>
      <c r="C10" s="29">
        <f aca="true" t="shared" si="0" ref="C10:K10">SUM(C5:C9)</f>
        <v>10454006263</v>
      </c>
      <c r="D10" s="30">
        <f t="shared" si="0"/>
        <v>14939348298</v>
      </c>
      <c r="E10" s="28">
        <f t="shared" si="0"/>
        <v>19828138470</v>
      </c>
      <c r="F10" s="29">
        <f t="shared" si="0"/>
        <v>19265764139</v>
      </c>
      <c r="G10" s="31">
        <f t="shared" si="0"/>
        <v>19265764139</v>
      </c>
      <c r="H10" s="32">
        <f t="shared" si="0"/>
        <v>17005513441</v>
      </c>
      <c r="I10" s="28">
        <f t="shared" si="0"/>
        <v>20308506226</v>
      </c>
      <c r="J10" s="29">
        <f t="shared" si="0"/>
        <v>21358288046</v>
      </c>
      <c r="K10" s="31">
        <f t="shared" si="0"/>
        <v>22750669324</v>
      </c>
    </row>
    <row r="11" spans="1:11" ht="13.5">
      <c r="A11" s="22" t="s">
        <v>23</v>
      </c>
      <c r="B11" s="6">
        <v>4713046649</v>
      </c>
      <c r="C11" s="6">
        <v>4099932036</v>
      </c>
      <c r="D11" s="23">
        <v>4709003069</v>
      </c>
      <c r="E11" s="24">
        <v>6352364703</v>
      </c>
      <c r="F11" s="6">
        <v>6072503741</v>
      </c>
      <c r="G11" s="25">
        <v>6072503741</v>
      </c>
      <c r="H11" s="26">
        <v>5511897685</v>
      </c>
      <c r="I11" s="24">
        <v>6643663948</v>
      </c>
      <c r="J11" s="6">
        <v>7034398079</v>
      </c>
      <c r="K11" s="25">
        <v>7465721320</v>
      </c>
    </row>
    <row r="12" spans="1:11" ht="13.5">
      <c r="A12" s="22" t="s">
        <v>24</v>
      </c>
      <c r="B12" s="6">
        <v>427628960</v>
      </c>
      <c r="C12" s="6">
        <v>355130489</v>
      </c>
      <c r="D12" s="23">
        <v>388860638</v>
      </c>
      <c r="E12" s="24">
        <v>552746518</v>
      </c>
      <c r="F12" s="6">
        <v>538901181</v>
      </c>
      <c r="G12" s="25">
        <v>538901181</v>
      </c>
      <c r="H12" s="26">
        <v>489161235</v>
      </c>
      <c r="I12" s="24">
        <v>563770694</v>
      </c>
      <c r="J12" s="6">
        <v>594193245</v>
      </c>
      <c r="K12" s="25">
        <v>626052460</v>
      </c>
    </row>
    <row r="13" spans="1:11" ht="13.5">
      <c r="A13" s="22" t="s">
        <v>103</v>
      </c>
      <c r="B13" s="6">
        <v>2551277498</v>
      </c>
      <c r="C13" s="6">
        <v>2436679029</v>
      </c>
      <c r="D13" s="23">
        <v>2229826091</v>
      </c>
      <c r="E13" s="24">
        <v>1705531720</v>
      </c>
      <c r="F13" s="6">
        <v>1809592011</v>
      </c>
      <c r="G13" s="25">
        <v>1809592011</v>
      </c>
      <c r="H13" s="26">
        <v>602914862</v>
      </c>
      <c r="I13" s="24">
        <v>1945800089</v>
      </c>
      <c r="J13" s="6">
        <v>2059455568</v>
      </c>
      <c r="K13" s="25">
        <v>2214299960</v>
      </c>
    </row>
    <row r="14" spans="1:11" ht="13.5">
      <c r="A14" s="22" t="s">
        <v>25</v>
      </c>
      <c r="B14" s="6">
        <v>123646521</v>
      </c>
      <c r="C14" s="6">
        <v>73280071</v>
      </c>
      <c r="D14" s="23">
        <v>172804670</v>
      </c>
      <c r="E14" s="24">
        <v>162063446</v>
      </c>
      <c r="F14" s="6">
        <v>195222124</v>
      </c>
      <c r="G14" s="25">
        <v>195222124</v>
      </c>
      <c r="H14" s="26">
        <v>100385918</v>
      </c>
      <c r="I14" s="24">
        <v>244411016</v>
      </c>
      <c r="J14" s="6">
        <v>266970319</v>
      </c>
      <c r="K14" s="25">
        <v>274491998</v>
      </c>
    </row>
    <row r="15" spans="1:11" ht="13.5">
      <c r="A15" s="22" t="s">
        <v>26</v>
      </c>
      <c r="B15" s="6">
        <v>3333708477</v>
      </c>
      <c r="C15" s="6">
        <v>1675474734</v>
      </c>
      <c r="D15" s="23">
        <v>3162445205</v>
      </c>
      <c r="E15" s="24">
        <v>3819388794</v>
      </c>
      <c r="F15" s="6">
        <v>3738549461</v>
      </c>
      <c r="G15" s="25">
        <v>3738549461</v>
      </c>
      <c r="H15" s="26">
        <v>2976565143</v>
      </c>
      <c r="I15" s="24">
        <v>4043820436</v>
      </c>
      <c r="J15" s="6">
        <v>4371050698</v>
      </c>
      <c r="K15" s="25">
        <v>4656368756</v>
      </c>
    </row>
    <row r="16" spans="1:11" ht="13.5">
      <c r="A16" s="22" t="s">
        <v>21</v>
      </c>
      <c r="B16" s="6">
        <v>209505099</v>
      </c>
      <c r="C16" s="6">
        <v>70229577</v>
      </c>
      <c r="D16" s="23">
        <v>97787123</v>
      </c>
      <c r="E16" s="24">
        <v>97331545</v>
      </c>
      <c r="F16" s="6">
        <v>114406582</v>
      </c>
      <c r="G16" s="25">
        <v>114406582</v>
      </c>
      <c r="H16" s="26">
        <v>68171267</v>
      </c>
      <c r="I16" s="24">
        <v>97125838</v>
      </c>
      <c r="J16" s="6">
        <v>86039106</v>
      </c>
      <c r="K16" s="25">
        <v>89680328</v>
      </c>
    </row>
    <row r="17" spans="1:11" ht="13.5">
      <c r="A17" s="22" t="s">
        <v>27</v>
      </c>
      <c r="B17" s="6">
        <v>5401393000</v>
      </c>
      <c r="C17" s="6">
        <v>4531542691</v>
      </c>
      <c r="D17" s="23">
        <v>5453612695</v>
      </c>
      <c r="E17" s="24">
        <v>5737026869</v>
      </c>
      <c r="F17" s="6">
        <v>6063796560</v>
      </c>
      <c r="G17" s="25">
        <v>6063796560</v>
      </c>
      <c r="H17" s="26">
        <v>4449480761</v>
      </c>
      <c r="I17" s="24">
        <v>5753499382</v>
      </c>
      <c r="J17" s="6">
        <v>5906428079</v>
      </c>
      <c r="K17" s="25">
        <v>6230383929</v>
      </c>
    </row>
    <row r="18" spans="1:11" ht="13.5">
      <c r="A18" s="33" t="s">
        <v>28</v>
      </c>
      <c r="B18" s="34">
        <f>SUM(B11:B17)</f>
        <v>16760206204</v>
      </c>
      <c r="C18" s="35">
        <f aca="true" t="shared" si="1" ref="C18:K18">SUM(C11:C17)</f>
        <v>13242268627</v>
      </c>
      <c r="D18" s="36">
        <f t="shared" si="1"/>
        <v>16214339491</v>
      </c>
      <c r="E18" s="34">
        <f t="shared" si="1"/>
        <v>18426453595</v>
      </c>
      <c r="F18" s="35">
        <f t="shared" si="1"/>
        <v>18532971660</v>
      </c>
      <c r="G18" s="37">
        <f t="shared" si="1"/>
        <v>18532971660</v>
      </c>
      <c r="H18" s="38">
        <f t="shared" si="1"/>
        <v>14198576871</v>
      </c>
      <c r="I18" s="34">
        <f t="shared" si="1"/>
        <v>19292091403</v>
      </c>
      <c r="J18" s="35">
        <f t="shared" si="1"/>
        <v>20318535094</v>
      </c>
      <c r="K18" s="37">
        <f t="shared" si="1"/>
        <v>21556998751</v>
      </c>
    </row>
    <row r="19" spans="1:11" ht="13.5">
      <c r="A19" s="33" t="s">
        <v>29</v>
      </c>
      <c r="B19" s="39">
        <f>+B10-B18</f>
        <v>-1429433986</v>
      </c>
      <c r="C19" s="40">
        <f aca="true" t="shared" si="2" ref="C19:K19">+C10-C18</f>
        <v>-2788262364</v>
      </c>
      <c r="D19" s="41">
        <f t="shared" si="2"/>
        <v>-1274991193</v>
      </c>
      <c r="E19" s="39">
        <f t="shared" si="2"/>
        <v>1401684875</v>
      </c>
      <c r="F19" s="40">
        <f t="shared" si="2"/>
        <v>732792479</v>
      </c>
      <c r="G19" s="42">
        <f t="shared" si="2"/>
        <v>732792479</v>
      </c>
      <c r="H19" s="43">
        <f t="shared" si="2"/>
        <v>2806936570</v>
      </c>
      <c r="I19" s="39">
        <f t="shared" si="2"/>
        <v>1016414823</v>
      </c>
      <c r="J19" s="40">
        <f t="shared" si="2"/>
        <v>1039752952</v>
      </c>
      <c r="K19" s="42">
        <f t="shared" si="2"/>
        <v>1193670573</v>
      </c>
    </row>
    <row r="20" spans="1:11" ht="25.5">
      <c r="A20" s="44" t="s">
        <v>30</v>
      </c>
      <c r="B20" s="45">
        <v>3982560508</v>
      </c>
      <c r="C20" s="46">
        <v>1346853485</v>
      </c>
      <c r="D20" s="47">
        <v>2757282508</v>
      </c>
      <c r="E20" s="45">
        <v>4203573868</v>
      </c>
      <c r="F20" s="46">
        <v>4841513592</v>
      </c>
      <c r="G20" s="48">
        <v>4841513592</v>
      </c>
      <c r="H20" s="49">
        <v>2790459784</v>
      </c>
      <c r="I20" s="45">
        <v>4446091554</v>
      </c>
      <c r="J20" s="46">
        <v>4487181788</v>
      </c>
      <c r="K20" s="48">
        <v>4886797834</v>
      </c>
    </row>
    <row r="21" spans="1:11" ht="63.75">
      <c r="A21" s="50" t="s">
        <v>104</v>
      </c>
      <c r="B21" s="51">
        <v>47000000</v>
      </c>
      <c r="C21" s="52">
        <v>550878803</v>
      </c>
      <c r="D21" s="53">
        <v>14098880</v>
      </c>
      <c r="E21" s="51">
        <v>73214160</v>
      </c>
      <c r="F21" s="52">
        <v>104760210</v>
      </c>
      <c r="G21" s="54">
        <v>104760210</v>
      </c>
      <c r="H21" s="55">
        <v>40661603</v>
      </c>
      <c r="I21" s="51">
        <v>2961227</v>
      </c>
      <c r="J21" s="52">
        <v>6278434</v>
      </c>
      <c r="K21" s="54">
        <v>6360195</v>
      </c>
    </row>
    <row r="22" spans="1:11" ht="25.5">
      <c r="A22" s="56" t="s">
        <v>105</v>
      </c>
      <c r="B22" s="57">
        <f>SUM(B19:B21)</f>
        <v>2600126522</v>
      </c>
      <c r="C22" s="58">
        <f aca="true" t="shared" si="3" ref="C22:K22">SUM(C19:C21)</f>
        <v>-890530076</v>
      </c>
      <c r="D22" s="59">
        <f t="shared" si="3"/>
        <v>1496390195</v>
      </c>
      <c r="E22" s="57">
        <f t="shared" si="3"/>
        <v>5678472903</v>
      </c>
      <c r="F22" s="58">
        <f t="shared" si="3"/>
        <v>5679066281</v>
      </c>
      <c r="G22" s="60">
        <f t="shared" si="3"/>
        <v>5679066281</v>
      </c>
      <c r="H22" s="61">
        <f t="shared" si="3"/>
        <v>5638057957</v>
      </c>
      <c r="I22" s="57">
        <f t="shared" si="3"/>
        <v>5465467604</v>
      </c>
      <c r="J22" s="58">
        <f t="shared" si="3"/>
        <v>5533213174</v>
      </c>
      <c r="K22" s="60">
        <f t="shared" si="3"/>
        <v>6086828602</v>
      </c>
    </row>
    <row r="23" spans="1:11" ht="13.5">
      <c r="A23" s="50" t="s">
        <v>31</v>
      </c>
      <c r="B23" s="6">
        <v>2201210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2602327732</v>
      </c>
      <c r="C24" s="40">
        <f aca="true" t="shared" si="4" ref="C24:K24">SUM(C22:C23)</f>
        <v>-890530076</v>
      </c>
      <c r="D24" s="41">
        <f t="shared" si="4"/>
        <v>1496390195</v>
      </c>
      <c r="E24" s="39">
        <f t="shared" si="4"/>
        <v>5678472903</v>
      </c>
      <c r="F24" s="40">
        <f t="shared" si="4"/>
        <v>5679066281</v>
      </c>
      <c r="G24" s="42">
        <f t="shared" si="4"/>
        <v>5679066281</v>
      </c>
      <c r="H24" s="43">
        <f t="shared" si="4"/>
        <v>5638057957</v>
      </c>
      <c r="I24" s="39">
        <f t="shared" si="4"/>
        <v>5465467604</v>
      </c>
      <c r="J24" s="40">
        <f t="shared" si="4"/>
        <v>5533213174</v>
      </c>
      <c r="K24" s="42">
        <f t="shared" si="4"/>
        <v>6086828602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5657567988</v>
      </c>
      <c r="C27" s="7">
        <v>1539593586</v>
      </c>
      <c r="D27" s="69">
        <v>3928710788</v>
      </c>
      <c r="E27" s="70">
        <v>6796585019</v>
      </c>
      <c r="F27" s="7">
        <v>6390347197</v>
      </c>
      <c r="G27" s="71">
        <v>6390347197</v>
      </c>
      <c r="H27" s="72">
        <v>6634892551</v>
      </c>
      <c r="I27" s="70">
        <v>6154722049</v>
      </c>
      <c r="J27" s="7">
        <v>5828963790</v>
      </c>
      <c r="K27" s="71">
        <v>6024914622</v>
      </c>
    </row>
    <row r="28" spans="1:11" ht="13.5">
      <c r="A28" s="73" t="s">
        <v>34</v>
      </c>
      <c r="B28" s="6">
        <v>4893667483</v>
      </c>
      <c r="C28" s="6">
        <v>396103979</v>
      </c>
      <c r="D28" s="23">
        <v>2232960954</v>
      </c>
      <c r="E28" s="24">
        <v>4308098602</v>
      </c>
      <c r="F28" s="6">
        <v>4822729444</v>
      </c>
      <c r="G28" s="25">
        <v>4822729444</v>
      </c>
      <c r="H28" s="26">
        <v>918093050</v>
      </c>
      <c r="I28" s="24">
        <v>4379602163</v>
      </c>
      <c r="J28" s="6">
        <v>4545124369</v>
      </c>
      <c r="K28" s="25">
        <v>4840489559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158360465</v>
      </c>
      <c r="C30" s="6">
        <v>-117543860</v>
      </c>
      <c r="D30" s="23">
        <v>39920129</v>
      </c>
      <c r="E30" s="24">
        <v>373650067</v>
      </c>
      <c r="F30" s="6">
        <v>178004388</v>
      </c>
      <c r="G30" s="25">
        <v>178004388</v>
      </c>
      <c r="H30" s="26">
        <v>0</v>
      </c>
      <c r="I30" s="24">
        <v>256922529</v>
      </c>
      <c r="J30" s="6">
        <v>0</v>
      </c>
      <c r="K30" s="25">
        <v>39</v>
      </c>
    </row>
    <row r="31" spans="1:11" ht="13.5">
      <c r="A31" s="22" t="s">
        <v>36</v>
      </c>
      <c r="B31" s="6">
        <v>605540041</v>
      </c>
      <c r="C31" s="6">
        <v>-260192395</v>
      </c>
      <c r="D31" s="23">
        <v>262625834</v>
      </c>
      <c r="E31" s="24">
        <v>851370938</v>
      </c>
      <c r="F31" s="6">
        <v>850520462</v>
      </c>
      <c r="G31" s="25">
        <v>850520462</v>
      </c>
      <c r="H31" s="26">
        <v>109449081</v>
      </c>
      <c r="I31" s="24">
        <v>1483615471</v>
      </c>
      <c r="J31" s="6">
        <v>1235156499</v>
      </c>
      <c r="K31" s="25">
        <v>1129481252</v>
      </c>
    </row>
    <row r="32" spans="1:11" ht="13.5">
      <c r="A32" s="33" t="s">
        <v>37</v>
      </c>
      <c r="B32" s="7">
        <f>SUM(B28:B31)</f>
        <v>5657567989</v>
      </c>
      <c r="C32" s="7">
        <f aca="true" t="shared" si="5" ref="C32:K32">SUM(C28:C31)</f>
        <v>18367724</v>
      </c>
      <c r="D32" s="69">
        <f t="shared" si="5"/>
        <v>2535506917</v>
      </c>
      <c r="E32" s="70">
        <f t="shared" si="5"/>
        <v>5533119607</v>
      </c>
      <c r="F32" s="7">
        <f t="shared" si="5"/>
        <v>5851254294</v>
      </c>
      <c r="G32" s="71">
        <f t="shared" si="5"/>
        <v>5851254294</v>
      </c>
      <c r="H32" s="72">
        <f t="shared" si="5"/>
        <v>1027542131</v>
      </c>
      <c r="I32" s="70">
        <f t="shared" si="5"/>
        <v>6120140163</v>
      </c>
      <c r="J32" s="7">
        <f t="shared" si="5"/>
        <v>5780280868</v>
      </c>
      <c r="K32" s="71">
        <f t="shared" si="5"/>
        <v>5969970850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8201560852</v>
      </c>
      <c r="C35" s="6">
        <v>3758325940</v>
      </c>
      <c r="D35" s="23">
        <v>6345541913</v>
      </c>
      <c r="E35" s="24">
        <v>3995336855</v>
      </c>
      <c r="F35" s="6">
        <v>9188512247</v>
      </c>
      <c r="G35" s="25">
        <v>9188512247</v>
      </c>
      <c r="H35" s="26">
        <v>11578914387</v>
      </c>
      <c r="I35" s="24">
        <v>11317075857</v>
      </c>
      <c r="J35" s="6">
        <v>9820204095</v>
      </c>
      <c r="K35" s="25">
        <v>10921875131</v>
      </c>
    </row>
    <row r="36" spans="1:11" ht="13.5">
      <c r="A36" s="22" t="s">
        <v>40</v>
      </c>
      <c r="B36" s="6">
        <v>55166555176</v>
      </c>
      <c r="C36" s="6">
        <v>23248270910</v>
      </c>
      <c r="D36" s="23">
        <v>43184334577</v>
      </c>
      <c r="E36" s="24">
        <v>23215265190</v>
      </c>
      <c r="F36" s="6">
        <v>101144428133</v>
      </c>
      <c r="G36" s="25">
        <v>101144428133</v>
      </c>
      <c r="H36" s="26">
        <v>51159435129</v>
      </c>
      <c r="I36" s="24">
        <v>66750815613</v>
      </c>
      <c r="J36" s="6">
        <v>59892702233</v>
      </c>
      <c r="K36" s="25">
        <v>62897562627</v>
      </c>
    </row>
    <row r="37" spans="1:11" ht="13.5">
      <c r="A37" s="22" t="s">
        <v>41</v>
      </c>
      <c r="B37" s="6">
        <v>5949472239</v>
      </c>
      <c r="C37" s="6">
        <v>4775095544</v>
      </c>
      <c r="D37" s="23">
        <v>7016368950</v>
      </c>
      <c r="E37" s="24">
        <v>931255568</v>
      </c>
      <c r="F37" s="6">
        <v>5037431241</v>
      </c>
      <c r="G37" s="25">
        <v>5037431241</v>
      </c>
      <c r="H37" s="26">
        <v>10821062008</v>
      </c>
      <c r="I37" s="24">
        <v>8189792033</v>
      </c>
      <c r="J37" s="6">
        <v>4531050993</v>
      </c>
      <c r="K37" s="25">
        <v>4749957533</v>
      </c>
    </row>
    <row r="38" spans="1:11" ht="13.5">
      <c r="A38" s="22" t="s">
        <v>42</v>
      </c>
      <c r="B38" s="6">
        <v>2228487233</v>
      </c>
      <c r="C38" s="6">
        <v>948389484</v>
      </c>
      <c r="D38" s="23">
        <v>2068589884</v>
      </c>
      <c r="E38" s="24">
        <v>682106076</v>
      </c>
      <c r="F38" s="6">
        <v>2267157911</v>
      </c>
      <c r="G38" s="25">
        <v>2267157911</v>
      </c>
      <c r="H38" s="26">
        <v>1738814138</v>
      </c>
      <c r="I38" s="24">
        <v>3346080612</v>
      </c>
      <c r="J38" s="6">
        <v>3015836438</v>
      </c>
      <c r="K38" s="25">
        <v>3030773905</v>
      </c>
    </row>
    <row r="39" spans="1:11" ht="13.5">
      <c r="A39" s="22" t="s">
        <v>43</v>
      </c>
      <c r="B39" s="6">
        <v>55190156556</v>
      </c>
      <c r="C39" s="6">
        <v>22172488549</v>
      </c>
      <c r="D39" s="23">
        <v>40547756129</v>
      </c>
      <c r="E39" s="24">
        <v>21797508955</v>
      </c>
      <c r="F39" s="6">
        <v>100339218303</v>
      </c>
      <c r="G39" s="25">
        <v>100339218303</v>
      </c>
      <c r="H39" s="26">
        <v>45617895733</v>
      </c>
      <c r="I39" s="24">
        <v>65091575538</v>
      </c>
      <c r="J39" s="6">
        <v>60798123030</v>
      </c>
      <c r="K39" s="25">
        <v>64376188682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4312546161</v>
      </c>
      <c r="C42" s="6">
        <v>4956353251</v>
      </c>
      <c r="D42" s="23">
        <v>4380216615</v>
      </c>
      <c r="E42" s="24">
        <v>10323990809</v>
      </c>
      <c r="F42" s="6">
        <v>15925205087</v>
      </c>
      <c r="G42" s="25">
        <v>15925205087</v>
      </c>
      <c r="H42" s="26">
        <v>15976475045</v>
      </c>
      <c r="I42" s="24">
        <v>10394769150</v>
      </c>
      <c r="J42" s="6">
        <v>11772098498</v>
      </c>
      <c r="K42" s="25">
        <v>12917764915</v>
      </c>
    </row>
    <row r="43" spans="1:11" ht="13.5">
      <c r="A43" s="22" t="s">
        <v>46</v>
      </c>
      <c r="B43" s="6">
        <v>-4906138849</v>
      </c>
      <c r="C43" s="6">
        <v>-1714646027</v>
      </c>
      <c r="D43" s="23">
        <v>-1573156372</v>
      </c>
      <c r="E43" s="24">
        <v>-4943896039</v>
      </c>
      <c r="F43" s="6">
        <v>-5098482829</v>
      </c>
      <c r="G43" s="25">
        <v>-5098482829</v>
      </c>
      <c r="H43" s="26">
        <v>-3058478645</v>
      </c>
      <c r="I43" s="24">
        <v>-6056640725</v>
      </c>
      <c r="J43" s="6">
        <v>-5810703475</v>
      </c>
      <c r="K43" s="25">
        <v>-5824270497</v>
      </c>
    </row>
    <row r="44" spans="1:11" ht="13.5">
      <c r="A44" s="22" t="s">
        <v>47</v>
      </c>
      <c r="B44" s="6">
        <v>-69800337</v>
      </c>
      <c r="C44" s="6">
        <v>179629587</v>
      </c>
      <c r="D44" s="23">
        <v>10607079</v>
      </c>
      <c r="E44" s="24">
        <v>-95009144</v>
      </c>
      <c r="F44" s="6">
        <v>-11139867</v>
      </c>
      <c r="G44" s="25">
        <v>-11139867</v>
      </c>
      <c r="H44" s="26">
        <v>-39616466</v>
      </c>
      <c r="I44" s="24">
        <v>702721385</v>
      </c>
      <c r="J44" s="6">
        <v>59326825</v>
      </c>
      <c r="K44" s="25">
        <v>168320427</v>
      </c>
    </row>
    <row r="45" spans="1:11" ht="13.5">
      <c r="A45" s="33" t="s">
        <v>48</v>
      </c>
      <c r="B45" s="7">
        <v>2452648952</v>
      </c>
      <c r="C45" s="7">
        <v>4931557873</v>
      </c>
      <c r="D45" s="69">
        <v>4245296485</v>
      </c>
      <c r="E45" s="70">
        <v>6970395524</v>
      </c>
      <c r="F45" s="7">
        <v>12718417045</v>
      </c>
      <c r="G45" s="71">
        <v>12718417045</v>
      </c>
      <c r="H45" s="72">
        <v>17272848611</v>
      </c>
      <c r="I45" s="70">
        <v>6627297235</v>
      </c>
      <c r="J45" s="7">
        <v>7310599080</v>
      </c>
      <c r="K45" s="71">
        <v>9095744405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2820905222</v>
      </c>
      <c r="C48" s="6">
        <v>1032652851</v>
      </c>
      <c r="D48" s="23">
        <v>1707866531</v>
      </c>
      <c r="E48" s="24">
        <v>-2088970400</v>
      </c>
      <c r="F48" s="6">
        <v>2476563647</v>
      </c>
      <c r="G48" s="25">
        <v>2476563647</v>
      </c>
      <c r="H48" s="26">
        <v>3988822994</v>
      </c>
      <c r="I48" s="24">
        <v>3138576414</v>
      </c>
      <c r="J48" s="6">
        <v>3324311499</v>
      </c>
      <c r="K48" s="25">
        <v>4143454928</v>
      </c>
    </row>
    <row r="49" spans="1:11" ht="13.5">
      <c r="A49" s="22" t="s">
        <v>51</v>
      </c>
      <c r="B49" s="6">
        <f>+B75</f>
        <v>1378718618.472241</v>
      </c>
      <c r="C49" s="6">
        <f aca="true" t="shared" si="6" ref="C49:K49">+C75</f>
        <v>3571970858.669821</v>
      </c>
      <c r="D49" s="23">
        <f t="shared" si="6"/>
        <v>3376982385.0261974</v>
      </c>
      <c r="E49" s="24">
        <f t="shared" si="6"/>
        <v>-201025945.68864894</v>
      </c>
      <c r="F49" s="6">
        <f t="shared" si="6"/>
        <v>952016869.593265</v>
      </c>
      <c r="G49" s="25">
        <f t="shared" si="6"/>
        <v>952016869.593265</v>
      </c>
      <c r="H49" s="26">
        <f t="shared" si="6"/>
        <v>3561490486.049261</v>
      </c>
      <c r="I49" s="24">
        <f t="shared" si="6"/>
        <v>-489132193.16912556</v>
      </c>
      <c r="J49" s="6">
        <f t="shared" si="6"/>
        <v>-823388836.5242682</v>
      </c>
      <c r="K49" s="25">
        <f t="shared" si="6"/>
        <v>-686488685.0286694</v>
      </c>
    </row>
    <row r="50" spans="1:11" ht="13.5">
      <c r="A50" s="33" t="s">
        <v>52</v>
      </c>
      <c r="B50" s="7">
        <f>+B48-B49</f>
        <v>1442186603.527759</v>
      </c>
      <c r="C50" s="7">
        <f aca="true" t="shared" si="7" ref="C50:K50">+C48-C49</f>
        <v>-2539318007.669821</v>
      </c>
      <c r="D50" s="69">
        <f t="shared" si="7"/>
        <v>-1669115854.0261974</v>
      </c>
      <c r="E50" s="70">
        <f t="shared" si="7"/>
        <v>-1887944454.311351</v>
      </c>
      <c r="F50" s="7">
        <f t="shared" si="7"/>
        <v>1524546777.406735</v>
      </c>
      <c r="G50" s="71">
        <f t="shared" si="7"/>
        <v>1524546777.406735</v>
      </c>
      <c r="H50" s="72">
        <f t="shared" si="7"/>
        <v>427332507.9507389</v>
      </c>
      <c r="I50" s="70">
        <f t="shared" si="7"/>
        <v>3627708607.1691256</v>
      </c>
      <c r="J50" s="7">
        <f t="shared" si="7"/>
        <v>4147700335.524268</v>
      </c>
      <c r="K50" s="71">
        <f t="shared" si="7"/>
        <v>4829943613.028669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46762662236</v>
      </c>
      <c r="C53" s="6">
        <v>21685114277</v>
      </c>
      <c r="D53" s="23">
        <v>36389594346</v>
      </c>
      <c r="E53" s="24">
        <v>19743564780</v>
      </c>
      <c r="F53" s="6">
        <v>62450459897</v>
      </c>
      <c r="G53" s="25">
        <v>62450459897</v>
      </c>
      <c r="H53" s="26">
        <v>41514195900</v>
      </c>
      <c r="I53" s="24">
        <v>56633532955</v>
      </c>
      <c r="J53" s="6">
        <v>52955051312</v>
      </c>
      <c r="K53" s="25">
        <v>55471314460</v>
      </c>
    </row>
    <row r="54" spans="1:11" ht="13.5">
      <c r="A54" s="22" t="s">
        <v>55</v>
      </c>
      <c r="B54" s="6">
        <v>2551277498</v>
      </c>
      <c r="C54" s="6">
        <v>0</v>
      </c>
      <c r="D54" s="23">
        <v>2188926689</v>
      </c>
      <c r="E54" s="24">
        <v>1698606344</v>
      </c>
      <c r="F54" s="6">
        <v>1806916555</v>
      </c>
      <c r="G54" s="25">
        <v>1806916555</v>
      </c>
      <c r="H54" s="26">
        <v>603487362</v>
      </c>
      <c r="I54" s="24">
        <v>1858910465</v>
      </c>
      <c r="J54" s="6">
        <v>1958109620</v>
      </c>
      <c r="K54" s="25">
        <v>2108616150</v>
      </c>
    </row>
    <row r="55" spans="1:11" ht="13.5">
      <c r="A55" s="22" t="s">
        <v>56</v>
      </c>
      <c r="B55" s="6">
        <v>561326601</v>
      </c>
      <c r="C55" s="6">
        <v>257145647</v>
      </c>
      <c r="D55" s="23">
        <v>880589474</v>
      </c>
      <c r="E55" s="24">
        <v>1495986931</v>
      </c>
      <c r="F55" s="6">
        <v>775984883</v>
      </c>
      <c r="G55" s="25">
        <v>775984883</v>
      </c>
      <c r="H55" s="26">
        <v>806842113</v>
      </c>
      <c r="I55" s="24">
        <v>1124070781</v>
      </c>
      <c r="J55" s="6">
        <v>853985077</v>
      </c>
      <c r="K55" s="25">
        <v>844096050</v>
      </c>
    </row>
    <row r="56" spans="1:11" ht="13.5">
      <c r="A56" s="22" t="s">
        <v>57</v>
      </c>
      <c r="B56" s="6">
        <v>820837487</v>
      </c>
      <c r="C56" s="6">
        <v>480727201</v>
      </c>
      <c r="D56" s="23">
        <v>974196306</v>
      </c>
      <c r="E56" s="24">
        <v>1205068985</v>
      </c>
      <c r="F56" s="6">
        <v>1291888991</v>
      </c>
      <c r="G56" s="25">
        <v>1291888991</v>
      </c>
      <c r="H56" s="26">
        <v>905295813</v>
      </c>
      <c r="I56" s="24">
        <v>1155274253</v>
      </c>
      <c r="J56" s="6">
        <v>1199774560</v>
      </c>
      <c r="K56" s="25">
        <v>1255625763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501900612</v>
      </c>
      <c r="C59" s="6">
        <v>539317648</v>
      </c>
      <c r="D59" s="23">
        <v>557843588</v>
      </c>
      <c r="E59" s="24">
        <v>816936322</v>
      </c>
      <c r="F59" s="6">
        <v>816936477</v>
      </c>
      <c r="G59" s="25">
        <v>816936477</v>
      </c>
      <c r="H59" s="26">
        <v>817012318</v>
      </c>
      <c r="I59" s="24">
        <v>711532478</v>
      </c>
      <c r="J59" s="6">
        <v>742424059</v>
      </c>
      <c r="K59" s="25">
        <v>773411771</v>
      </c>
    </row>
    <row r="60" spans="1:11" ht="13.5">
      <c r="A60" s="90" t="s">
        <v>60</v>
      </c>
      <c r="B60" s="6">
        <v>165597137</v>
      </c>
      <c r="C60" s="6">
        <v>241549497</v>
      </c>
      <c r="D60" s="23">
        <v>201048478</v>
      </c>
      <c r="E60" s="24">
        <v>477706839</v>
      </c>
      <c r="F60" s="6">
        <v>253715257</v>
      </c>
      <c r="G60" s="25">
        <v>253715257</v>
      </c>
      <c r="H60" s="26">
        <v>213719212</v>
      </c>
      <c r="I60" s="24">
        <v>503141855</v>
      </c>
      <c r="J60" s="6">
        <v>529029940</v>
      </c>
      <c r="K60" s="25">
        <v>556173573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668623</v>
      </c>
      <c r="C62" s="98">
        <v>735647</v>
      </c>
      <c r="D62" s="99">
        <v>2183743</v>
      </c>
      <c r="E62" s="97">
        <v>1047066</v>
      </c>
      <c r="F62" s="98">
        <v>1047066</v>
      </c>
      <c r="G62" s="99">
        <v>1047066</v>
      </c>
      <c r="H62" s="100">
        <v>971498</v>
      </c>
      <c r="I62" s="97">
        <v>1015213</v>
      </c>
      <c r="J62" s="98">
        <v>1066477</v>
      </c>
      <c r="K62" s="99">
        <v>1122300</v>
      </c>
    </row>
    <row r="63" spans="1:11" ht="13.5">
      <c r="A63" s="96" t="s">
        <v>63</v>
      </c>
      <c r="B63" s="97">
        <v>644305</v>
      </c>
      <c r="C63" s="98">
        <v>822546</v>
      </c>
      <c r="D63" s="99">
        <v>890888</v>
      </c>
      <c r="E63" s="97">
        <v>714155</v>
      </c>
      <c r="F63" s="98">
        <v>714155</v>
      </c>
      <c r="G63" s="99">
        <v>714155</v>
      </c>
      <c r="H63" s="100">
        <v>728476</v>
      </c>
      <c r="I63" s="97">
        <v>729062</v>
      </c>
      <c r="J63" s="98">
        <v>737328</v>
      </c>
      <c r="K63" s="99">
        <v>746462</v>
      </c>
    </row>
    <row r="64" spans="1:11" ht="13.5">
      <c r="A64" s="96" t="s">
        <v>64</v>
      </c>
      <c r="B64" s="97">
        <v>2264962</v>
      </c>
      <c r="C64" s="98">
        <v>2516924</v>
      </c>
      <c r="D64" s="99">
        <v>1873705</v>
      </c>
      <c r="E64" s="97">
        <v>4495007</v>
      </c>
      <c r="F64" s="98">
        <v>4495007</v>
      </c>
      <c r="G64" s="99">
        <v>4495007</v>
      </c>
      <c r="H64" s="100">
        <v>4442643</v>
      </c>
      <c r="I64" s="97">
        <v>4433441</v>
      </c>
      <c r="J64" s="98">
        <v>4565130</v>
      </c>
      <c r="K64" s="99">
        <v>4677469</v>
      </c>
    </row>
    <row r="65" spans="1:11" ht="13.5">
      <c r="A65" s="96" t="s">
        <v>65</v>
      </c>
      <c r="B65" s="97">
        <v>523532</v>
      </c>
      <c r="C65" s="98">
        <v>531842</v>
      </c>
      <c r="D65" s="99">
        <v>397006</v>
      </c>
      <c r="E65" s="97">
        <v>708734</v>
      </c>
      <c r="F65" s="98">
        <v>708734</v>
      </c>
      <c r="G65" s="99">
        <v>708734</v>
      </c>
      <c r="H65" s="100">
        <v>542166</v>
      </c>
      <c r="I65" s="97">
        <v>535872</v>
      </c>
      <c r="J65" s="98">
        <v>536072</v>
      </c>
      <c r="K65" s="99">
        <v>536172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0.8709975836061284</v>
      </c>
      <c r="C70" s="5">
        <f aca="true" t="shared" si="8" ref="C70:K70">IF(ISERROR(C71/C72),0,(C71/C72))</f>
        <v>0.5824899780123354</v>
      </c>
      <c r="D70" s="5">
        <f t="shared" si="8"/>
        <v>0.3451114047089818</v>
      </c>
      <c r="E70" s="5">
        <f t="shared" si="8"/>
        <v>0.26682754153209615</v>
      </c>
      <c r="F70" s="5">
        <f t="shared" si="8"/>
        <v>0.6810925491885411</v>
      </c>
      <c r="G70" s="5">
        <f t="shared" si="8"/>
        <v>0.6810925491885411</v>
      </c>
      <c r="H70" s="5">
        <f t="shared" si="8"/>
        <v>0.5609376144574539</v>
      </c>
      <c r="I70" s="5">
        <f t="shared" si="8"/>
        <v>0.9743223991802976</v>
      </c>
      <c r="J70" s="5">
        <f t="shared" si="8"/>
        <v>0.9978305731747956</v>
      </c>
      <c r="K70" s="5">
        <f t="shared" si="8"/>
        <v>0.9706410580368245</v>
      </c>
    </row>
    <row r="71" spans="1:11" ht="12.75" hidden="1">
      <c r="A71" s="2" t="s">
        <v>108</v>
      </c>
      <c r="B71" s="2">
        <f>+B83</f>
        <v>5301496098</v>
      </c>
      <c r="C71" s="2">
        <f aca="true" t="shared" si="9" ref="C71:K71">+C83</f>
        <v>1865030064</v>
      </c>
      <c r="D71" s="2">
        <f t="shared" si="9"/>
        <v>2287842428</v>
      </c>
      <c r="E71" s="2">
        <f t="shared" si="9"/>
        <v>2195073223</v>
      </c>
      <c r="F71" s="2">
        <f t="shared" si="9"/>
        <v>5709764235</v>
      </c>
      <c r="G71" s="2">
        <f t="shared" si="9"/>
        <v>5709764235</v>
      </c>
      <c r="H71" s="2">
        <f t="shared" si="9"/>
        <v>3625441986</v>
      </c>
      <c r="I71" s="2">
        <f t="shared" si="9"/>
        <v>8326147617</v>
      </c>
      <c r="J71" s="2">
        <f t="shared" si="9"/>
        <v>8897068783</v>
      </c>
      <c r="K71" s="2">
        <f t="shared" si="9"/>
        <v>9202614686</v>
      </c>
    </row>
    <row r="72" spans="1:11" ht="12.75" hidden="1">
      <c r="A72" s="2" t="s">
        <v>109</v>
      </c>
      <c r="B72" s="2">
        <f>+B77</f>
        <v>6086694381</v>
      </c>
      <c r="C72" s="2">
        <f aca="true" t="shared" si="10" ref="C72:K72">+C77</f>
        <v>3201823438</v>
      </c>
      <c r="D72" s="2">
        <f t="shared" si="10"/>
        <v>6629286650</v>
      </c>
      <c r="E72" s="2">
        <f t="shared" si="10"/>
        <v>8226561660</v>
      </c>
      <c r="F72" s="2">
        <f t="shared" si="10"/>
        <v>8383242838</v>
      </c>
      <c r="G72" s="2">
        <f t="shared" si="10"/>
        <v>8383242838</v>
      </c>
      <c r="H72" s="2">
        <f t="shared" si="10"/>
        <v>6463182166</v>
      </c>
      <c r="I72" s="2">
        <f t="shared" si="10"/>
        <v>8545577546</v>
      </c>
      <c r="J72" s="2">
        <f t="shared" si="10"/>
        <v>8916412287</v>
      </c>
      <c r="K72" s="2">
        <f t="shared" si="10"/>
        <v>9480965811</v>
      </c>
    </row>
    <row r="73" spans="1:11" ht="12.75" hidden="1">
      <c r="A73" s="2" t="s">
        <v>110</v>
      </c>
      <c r="B73" s="2">
        <f>+B74</f>
        <v>-1668904779.4999995</v>
      </c>
      <c r="C73" s="2">
        <f aca="true" t="shared" si="11" ref="C73:K73">+(C78+C80+C81+C82)-(B78+B80+B81+B82)</f>
        <v>-2154261091</v>
      </c>
      <c r="D73" s="2">
        <f t="shared" si="11"/>
        <v>1313577280</v>
      </c>
      <c r="E73" s="2">
        <f t="shared" si="11"/>
        <v>1869277782</v>
      </c>
      <c r="F73" s="2">
        <f>+(F78+F80+F81+F82)-(D78+D80+D81+D82)</f>
        <v>2386836150</v>
      </c>
      <c r="G73" s="2">
        <f>+(G78+G80+G81+G82)-(D78+D80+D81+D82)</f>
        <v>2386836150</v>
      </c>
      <c r="H73" s="2">
        <f>+(H78+H80+H81+H82)-(D78+D80+D81+D82)</f>
        <v>2731957875</v>
      </c>
      <c r="I73" s="2">
        <f>+(I78+I80+I81+I82)-(E78+E80+E81+E82)</f>
        <v>1821008653</v>
      </c>
      <c r="J73" s="2">
        <f t="shared" si="11"/>
        <v>-1634539451</v>
      </c>
      <c r="K73" s="2">
        <f t="shared" si="11"/>
        <v>290192733</v>
      </c>
    </row>
    <row r="74" spans="1:11" ht="12.75" hidden="1">
      <c r="A74" s="2" t="s">
        <v>111</v>
      </c>
      <c r="B74" s="2">
        <f>+TREND(C74:E74)</f>
        <v>-1668904779.4999995</v>
      </c>
      <c r="C74" s="2">
        <f>+C73</f>
        <v>-2154261091</v>
      </c>
      <c r="D74" s="2">
        <f aca="true" t="shared" si="12" ref="D74:K74">+D73</f>
        <v>1313577280</v>
      </c>
      <c r="E74" s="2">
        <f t="shared" si="12"/>
        <v>1869277782</v>
      </c>
      <c r="F74" s="2">
        <f t="shared" si="12"/>
        <v>2386836150</v>
      </c>
      <c r="G74" s="2">
        <f t="shared" si="12"/>
        <v>2386836150</v>
      </c>
      <c r="H74" s="2">
        <f t="shared" si="12"/>
        <v>2731957875</v>
      </c>
      <c r="I74" s="2">
        <f t="shared" si="12"/>
        <v>1821008653</v>
      </c>
      <c r="J74" s="2">
        <f t="shared" si="12"/>
        <v>-1634539451</v>
      </c>
      <c r="K74" s="2">
        <f t="shared" si="12"/>
        <v>290192733</v>
      </c>
    </row>
    <row r="75" spans="1:11" ht="12.75" hidden="1">
      <c r="A75" s="2" t="s">
        <v>112</v>
      </c>
      <c r="B75" s="2">
        <f>+B84-(((B80+B81+B78)*B70)-B79)</f>
        <v>1378718618.472241</v>
      </c>
      <c r="C75" s="2">
        <f aca="true" t="shared" si="13" ref="C75:K75">+C84-(((C80+C81+C78)*C70)-C79)</f>
        <v>3571970858.669821</v>
      </c>
      <c r="D75" s="2">
        <f t="shared" si="13"/>
        <v>3376982385.0261974</v>
      </c>
      <c r="E75" s="2">
        <f t="shared" si="13"/>
        <v>-201025945.68864894</v>
      </c>
      <c r="F75" s="2">
        <f t="shared" si="13"/>
        <v>952016869.593265</v>
      </c>
      <c r="G75" s="2">
        <f t="shared" si="13"/>
        <v>952016869.593265</v>
      </c>
      <c r="H75" s="2">
        <f t="shared" si="13"/>
        <v>3561490486.049261</v>
      </c>
      <c r="I75" s="2">
        <f t="shared" si="13"/>
        <v>-489132193.16912556</v>
      </c>
      <c r="J75" s="2">
        <f t="shared" si="13"/>
        <v>-823388836.5242682</v>
      </c>
      <c r="K75" s="2">
        <f t="shared" si="13"/>
        <v>-686488685.0286694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6086694381</v>
      </c>
      <c r="C77" s="3">
        <v>3201823438</v>
      </c>
      <c r="D77" s="3">
        <v>6629286650</v>
      </c>
      <c r="E77" s="3">
        <v>8226561660</v>
      </c>
      <c r="F77" s="3">
        <v>8383242838</v>
      </c>
      <c r="G77" s="3">
        <v>8383242838</v>
      </c>
      <c r="H77" s="3">
        <v>6463182166</v>
      </c>
      <c r="I77" s="3">
        <v>8545577546</v>
      </c>
      <c r="J77" s="3">
        <v>8916412287</v>
      </c>
      <c r="K77" s="3">
        <v>9480965811</v>
      </c>
    </row>
    <row r="78" spans="1:11" ht="12.75" hidden="1">
      <c r="A78" s="1" t="s">
        <v>67</v>
      </c>
      <c r="B78" s="3">
        <v>1542600</v>
      </c>
      <c r="C78" s="3">
        <v>29083706</v>
      </c>
      <c r="D78" s="3">
        <v>5285455</v>
      </c>
      <c r="E78" s="3">
        <v>45498000</v>
      </c>
      <c r="F78" s="3">
        <v>45766766</v>
      </c>
      <c r="G78" s="3">
        <v>45766766</v>
      </c>
      <c r="H78" s="3">
        <v>-21359904</v>
      </c>
      <c r="I78" s="3">
        <v>45498000</v>
      </c>
      <c r="J78" s="3">
        <v>45498001</v>
      </c>
      <c r="K78" s="3">
        <v>45498001</v>
      </c>
    </row>
    <row r="79" spans="1:11" ht="12.75" hidden="1">
      <c r="A79" s="1" t="s">
        <v>68</v>
      </c>
      <c r="B79" s="3">
        <v>5207184164</v>
      </c>
      <c r="C79" s="3">
        <v>4099580354</v>
      </c>
      <c r="D79" s="3">
        <v>6293812667</v>
      </c>
      <c r="E79" s="3">
        <v>837535596</v>
      </c>
      <c r="F79" s="3">
        <v>4673903732</v>
      </c>
      <c r="G79" s="3">
        <v>4673903732</v>
      </c>
      <c r="H79" s="3">
        <v>8702759809</v>
      </c>
      <c r="I79" s="3">
        <v>5917462376</v>
      </c>
      <c r="J79" s="3">
        <v>3970073087</v>
      </c>
      <c r="K79" s="3">
        <v>4156740980</v>
      </c>
    </row>
    <row r="80" spans="1:11" ht="12.75" hidden="1">
      <c r="A80" s="1" t="s">
        <v>69</v>
      </c>
      <c r="B80" s="3">
        <v>2350728053</v>
      </c>
      <c r="C80" s="3">
        <v>1826327082</v>
      </c>
      <c r="D80" s="3">
        <v>2441111531</v>
      </c>
      <c r="E80" s="3">
        <v>4677906634</v>
      </c>
      <c r="F80" s="3">
        <v>4241869292</v>
      </c>
      <c r="G80" s="3">
        <v>4241869292</v>
      </c>
      <c r="H80" s="3">
        <v>4773837380</v>
      </c>
      <c r="I80" s="3">
        <v>5165807403</v>
      </c>
      <c r="J80" s="3">
        <v>3628748867</v>
      </c>
      <c r="K80" s="3">
        <v>3848902939</v>
      </c>
    </row>
    <row r="81" spans="1:11" ht="12.75" hidden="1">
      <c r="A81" s="1" t="s">
        <v>70</v>
      </c>
      <c r="B81" s="3">
        <v>2043224372</v>
      </c>
      <c r="C81" s="3">
        <v>453462022</v>
      </c>
      <c r="D81" s="3">
        <v>1240264714</v>
      </c>
      <c r="E81" s="3">
        <v>802874562</v>
      </c>
      <c r="F81" s="3">
        <v>1755329143</v>
      </c>
      <c r="G81" s="3">
        <v>1755329143</v>
      </c>
      <c r="H81" s="3">
        <v>1666194061</v>
      </c>
      <c r="I81" s="3">
        <v>1893788025</v>
      </c>
      <c r="J81" s="3">
        <v>1790203160</v>
      </c>
      <c r="K81" s="3">
        <v>1853481977</v>
      </c>
    </row>
    <row r="82" spans="1:11" ht="12.75" hidden="1">
      <c r="A82" s="1" t="s">
        <v>71</v>
      </c>
      <c r="B82" s="3">
        <v>133412651</v>
      </c>
      <c r="C82" s="3">
        <v>65773775</v>
      </c>
      <c r="D82" s="3">
        <v>1562165</v>
      </c>
      <c r="E82" s="3">
        <v>31222451</v>
      </c>
      <c r="F82" s="3">
        <v>32094814</v>
      </c>
      <c r="G82" s="3">
        <v>32094814</v>
      </c>
      <c r="H82" s="3">
        <v>1510203</v>
      </c>
      <c r="I82" s="3">
        <v>273416872</v>
      </c>
      <c r="J82" s="3">
        <v>279520821</v>
      </c>
      <c r="K82" s="3">
        <v>286280665</v>
      </c>
    </row>
    <row r="83" spans="1:11" ht="12.75" hidden="1">
      <c r="A83" s="1" t="s">
        <v>72</v>
      </c>
      <c r="B83" s="3">
        <v>5301496098</v>
      </c>
      <c r="C83" s="3">
        <v>1865030064</v>
      </c>
      <c r="D83" s="3">
        <v>2287842428</v>
      </c>
      <c r="E83" s="3">
        <v>2195073223</v>
      </c>
      <c r="F83" s="3">
        <v>5709764235</v>
      </c>
      <c r="G83" s="3">
        <v>5709764235</v>
      </c>
      <c r="H83" s="3">
        <v>3625441986</v>
      </c>
      <c r="I83" s="3">
        <v>8326147617</v>
      </c>
      <c r="J83" s="3">
        <v>8897068783</v>
      </c>
      <c r="K83" s="3">
        <v>9202614686</v>
      </c>
    </row>
    <row r="84" spans="1:11" ht="12.75" hidden="1">
      <c r="A84" s="1" t="s">
        <v>73</v>
      </c>
      <c r="B84" s="3">
        <v>0</v>
      </c>
      <c r="C84" s="3">
        <v>817285777</v>
      </c>
      <c r="D84" s="3">
        <v>-1644521284</v>
      </c>
      <c r="E84" s="3">
        <v>436001950</v>
      </c>
      <c r="F84" s="3">
        <v>393931711</v>
      </c>
      <c r="G84" s="3">
        <v>393931711</v>
      </c>
      <c r="H84" s="3">
        <v>-1540795023</v>
      </c>
      <c r="I84" s="3">
        <v>516057106</v>
      </c>
      <c r="J84" s="3">
        <v>659133380</v>
      </c>
      <c r="K84" s="3">
        <v>735901491</v>
      </c>
    </row>
    <row r="85" spans="1:11" ht="12.75" hidden="1">
      <c r="A85" s="1" t="s">
        <v>74</v>
      </c>
      <c r="B85" s="3">
        <v>0</v>
      </c>
      <c r="C85" s="3">
        <v>0</v>
      </c>
      <c r="D85" s="3">
        <v>765269790</v>
      </c>
      <c r="E85" s="3">
        <v>764402297</v>
      </c>
      <c r="F85" s="3">
        <v>767401338</v>
      </c>
      <c r="G85" s="3">
        <v>767401338</v>
      </c>
      <c r="H85" s="3">
        <v>767401338</v>
      </c>
      <c r="I85" s="3">
        <v>652217331</v>
      </c>
      <c r="J85" s="3">
        <v>525452371</v>
      </c>
      <c r="K85" s="3">
        <v>437381284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60071000</v>
      </c>
      <c r="C5" s="6">
        <v>60193332</v>
      </c>
      <c r="D5" s="23">
        <v>73345241</v>
      </c>
      <c r="E5" s="24">
        <v>70362504</v>
      </c>
      <c r="F5" s="6">
        <v>79416508</v>
      </c>
      <c r="G5" s="25">
        <v>79416508</v>
      </c>
      <c r="H5" s="26">
        <v>67109829</v>
      </c>
      <c r="I5" s="24">
        <v>83069688</v>
      </c>
      <c r="J5" s="6">
        <v>86890884</v>
      </c>
      <c r="K5" s="25">
        <v>91061640</v>
      </c>
    </row>
    <row r="6" spans="1:11" ht="13.5">
      <c r="A6" s="22" t="s">
        <v>19</v>
      </c>
      <c r="B6" s="6">
        <v>311785500</v>
      </c>
      <c r="C6" s="6">
        <v>284716523</v>
      </c>
      <c r="D6" s="23">
        <v>345839072</v>
      </c>
      <c r="E6" s="24">
        <v>383041836</v>
      </c>
      <c r="F6" s="6">
        <v>353978859</v>
      </c>
      <c r="G6" s="25">
        <v>353978859</v>
      </c>
      <c r="H6" s="26">
        <v>291075351</v>
      </c>
      <c r="I6" s="24">
        <v>375820140</v>
      </c>
      <c r="J6" s="6">
        <v>399008004</v>
      </c>
      <c r="K6" s="25">
        <v>423653928</v>
      </c>
    </row>
    <row r="7" spans="1:11" ht="13.5">
      <c r="A7" s="22" t="s">
        <v>20</v>
      </c>
      <c r="B7" s="6">
        <v>5254000</v>
      </c>
      <c r="C7" s="6">
        <v>9338779</v>
      </c>
      <c r="D7" s="23">
        <v>6060972</v>
      </c>
      <c r="E7" s="24">
        <v>54095</v>
      </c>
      <c r="F7" s="6">
        <v>6401119</v>
      </c>
      <c r="G7" s="25">
        <v>6401119</v>
      </c>
      <c r="H7" s="26">
        <v>5069901</v>
      </c>
      <c r="I7" s="24">
        <v>6695448</v>
      </c>
      <c r="J7" s="6">
        <v>7003440</v>
      </c>
      <c r="K7" s="25">
        <v>7339596</v>
      </c>
    </row>
    <row r="8" spans="1:11" ht="13.5">
      <c r="A8" s="22" t="s">
        <v>21</v>
      </c>
      <c r="B8" s="6">
        <v>305850254</v>
      </c>
      <c r="C8" s="6">
        <v>300212259</v>
      </c>
      <c r="D8" s="23">
        <v>320254000</v>
      </c>
      <c r="E8" s="24">
        <v>361091004</v>
      </c>
      <c r="F8" s="6">
        <v>412043004</v>
      </c>
      <c r="G8" s="25">
        <v>412043004</v>
      </c>
      <c r="H8" s="26">
        <v>362235191</v>
      </c>
      <c r="I8" s="24">
        <v>439298196</v>
      </c>
      <c r="J8" s="6">
        <v>470991024</v>
      </c>
      <c r="K8" s="25">
        <v>467842008</v>
      </c>
    </row>
    <row r="9" spans="1:11" ht="13.5">
      <c r="A9" s="22" t="s">
        <v>22</v>
      </c>
      <c r="B9" s="6">
        <v>20555000</v>
      </c>
      <c r="C9" s="6">
        <v>74847183</v>
      </c>
      <c r="D9" s="23">
        <v>48804881</v>
      </c>
      <c r="E9" s="24">
        <v>146344289</v>
      </c>
      <c r="F9" s="6">
        <v>62576325</v>
      </c>
      <c r="G9" s="25">
        <v>62576325</v>
      </c>
      <c r="H9" s="26">
        <v>40023569</v>
      </c>
      <c r="I9" s="24">
        <v>66616020</v>
      </c>
      <c r="J9" s="6">
        <v>70320588</v>
      </c>
      <c r="K9" s="25">
        <v>75481812</v>
      </c>
    </row>
    <row r="10" spans="1:11" ht="25.5">
      <c r="A10" s="27" t="s">
        <v>102</v>
      </c>
      <c r="B10" s="28">
        <f>SUM(B5:B9)</f>
        <v>703515754</v>
      </c>
      <c r="C10" s="29">
        <f aca="true" t="shared" si="0" ref="C10:K10">SUM(C5:C9)</f>
        <v>729308076</v>
      </c>
      <c r="D10" s="30">
        <f t="shared" si="0"/>
        <v>794304166</v>
      </c>
      <c r="E10" s="28">
        <f t="shared" si="0"/>
        <v>960893728</v>
      </c>
      <c r="F10" s="29">
        <f t="shared" si="0"/>
        <v>914415815</v>
      </c>
      <c r="G10" s="31">
        <f t="shared" si="0"/>
        <v>914415815</v>
      </c>
      <c r="H10" s="32">
        <f t="shared" si="0"/>
        <v>765513841</v>
      </c>
      <c r="I10" s="28">
        <f t="shared" si="0"/>
        <v>971499492</v>
      </c>
      <c r="J10" s="29">
        <f t="shared" si="0"/>
        <v>1034213940</v>
      </c>
      <c r="K10" s="31">
        <f t="shared" si="0"/>
        <v>1065378984</v>
      </c>
    </row>
    <row r="11" spans="1:11" ht="13.5">
      <c r="A11" s="22" t="s">
        <v>23</v>
      </c>
      <c r="B11" s="6">
        <v>255292579</v>
      </c>
      <c r="C11" s="6">
        <v>249841264</v>
      </c>
      <c r="D11" s="23">
        <v>251498251</v>
      </c>
      <c r="E11" s="24">
        <v>284370912</v>
      </c>
      <c r="F11" s="6">
        <v>262015335</v>
      </c>
      <c r="G11" s="25">
        <v>262015335</v>
      </c>
      <c r="H11" s="26">
        <v>205313342</v>
      </c>
      <c r="I11" s="24">
        <v>287566908</v>
      </c>
      <c r="J11" s="6">
        <v>306258108</v>
      </c>
      <c r="K11" s="25">
        <v>326166036</v>
      </c>
    </row>
    <row r="12" spans="1:11" ht="13.5">
      <c r="A12" s="22" t="s">
        <v>24</v>
      </c>
      <c r="B12" s="6">
        <v>23595000</v>
      </c>
      <c r="C12" s="6">
        <v>25306857</v>
      </c>
      <c r="D12" s="23">
        <v>26316163</v>
      </c>
      <c r="E12" s="24">
        <v>28553736</v>
      </c>
      <c r="F12" s="6">
        <v>28553736</v>
      </c>
      <c r="G12" s="25">
        <v>28553736</v>
      </c>
      <c r="H12" s="26">
        <v>19166100</v>
      </c>
      <c r="I12" s="24">
        <v>30410028</v>
      </c>
      <c r="J12" s="6">
        <v>32386344</v>
      </c>
      <c r="K12" s="25">
        <v>34491492</v>
      </c>
    </row>
    <row r="13" spans="1:11" ht="13.5">
      <c r="A13" s="22" t="s">
        <v>103</v>
      </c>
      <c r="B13" s="6">
        <v>0</v>
      </c>
      <c r="C13" s="6">
        <v>82966803</v>
      </c>
      <c r="D13" s="23">
        <v>131600247</v>
      </c>
      <c r="E13" s="24">
        <v>100000020</v>
      </c>
      <c r="F13" s="6">
        <v>131060000</v>
      </c>
      <c r="G13" s="25">
        <v>131060000</v>
      </c>
      <c r="H13" s="26">
        <v>90320857</v>
      </c>
      <c r="I13" s="24">
        <v>120088776</v>
      </c>
      <c r="J13" s="6">
        <v>133394832</v>
      </c>
      <c r="K13" s="25">
        <v>145277784</v>
      </c>
    </row>
    <row r="14" spans="1:11" ht="13.5">
      <c r="A14" s="22" t="s">
        <v>25</v>
      </c>
      <c r="B14" s="6">
        <v>3119000</v>
      </c>
      <c r="C14" s="6">
        <v>12048650</v>
      </c>
      <c r="D14" s="23">
        <v>544217</v>
      </c>
      <c r="E14" s="24">
        <v>6752040</v>
      </c>
      <c r="F14" s="6">
        <v>7811000</v>
      </c>
      <c r="G14" s="25">
        <v>7811000</v>
      </c>
      <c r="H14" s="26">
        <v>323282</v>
      </c>
      <c r="I14" s="24">
        <v>8170308</v>
      </c>
      <c r="J14" s="6">
        <v>8546136</v>
      </c>
      <c r="K14" s="25">
        <v>8956356</v>
      </c>
    </row>
    <row r="15" spans="1:11" ht="13.5">
      <c r="A15" s="22" t="s">
        <v>26</v>
      </c>
      <c r="B15" s="6">
        <v>143274000</v>
      </c>
      <c r="C15" s="6">
        <v>172381510</v>
      </c>
      <c r="D15" s="23">
        <v>265984483</v>
      </c>
      <c r="E15" s="24">
        <v>281341008</v>
      </c>
      <c r="F15" s="6">
        <v>280435001</v>
      </c>
      <c r="G15" s="25">
        <v>280435001</v>
      </c>
      <c r="H15" s="26">
        <v>222289451</v>
      </c>
      <c r="I15" s="24">
        <v>299141352</v>
      </c>
      <c r="J15" s="6">
        <v>317272920</v>
      </c>
      <c r="K15" s="25">
        <v>332501976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171892143</v>
      </c>
      <c r="C17" s="6">
        <v>401873010</v>
      </c>
      <c r="D17" s="23">
        <v>229546563</v>
      </c>
      <c r="E17" s="24">
        <v>257956467</v>
      </c>
      <c r="F17" s="6">
        <v>199456328</v>
      </c>
      <c r="G17" s="25">
        <v>199456328</v>
      </c>
      <c r="H17" s="26">
        <v>144667153</v>
      </c>
      <c r="I17" s="24">
        <v>220220904</v>
      </c>
      <c r="J17" s="6">
        <v>227194104</v>
      </c>
      <c r="K17" s="25">
        <v>203625996</v>
      </c>
    </row>
    <row r="18" spans="1:11" ht="13.5">
      <c r="A18" s="33" t="s">
        <v>28</v>
      </c>
      <c r="B18" s="34">
        <f>SUM(B11:B17)</f>
        <v>597172722</v>
      </c>
      <c r="C18" s="35">
        <f aca="true" t="shared" si="1" ref="C18:K18">SUM(C11:C17)</f>
        <v>944418094</v>
      </c>
      <c r="D18" s="36">
        <f t="shared" si="1"/>
        <v>905489924</v>
      </c>
      <c r="E18" s="34">
        <f t="shared" si="1"/>
        <v>958974183</v>
      </c>
      <c r="F18" s="35">
        <f t="shared" si="1"/>
        <v>909331400</v>
      </c>
      <c r="G18" s="37">
        <f t="shared" si="1"/>
        <v>909331400</v>
      </c>
      <c r="H18" s="38">
        <f t="shared" si="1"/>
        <v>682080185</v>
      </c>
      <c r="I18" s="34">
        <f t="shared" si="1"/>
        <v>965598276</v>
      </c>
      <c r="J18" s="35">
        <f t="shared" si="1"/>
        <v>1025052444</v>
      </c>
      <c r="K18" s="37">
        <f t="shared" si="1"/>
        <v>1051019640</v>
      </c>
    </row>
    <row r="19" spans="1:11" ht="13.5">
      <c r="A19" s="33" t="s">
        <v>29</v>
      </c>
      <c r="B19" s="39">
        <f>+B10-B18</f>
        <v>106343032</v>
      </c>
      <c r="C19" s="40">
        <f aca="true" t="shared" si="2" ref="C19:K19">+C10-C18</f>
        <v>-215110018</v>
      </c>
      <c r="D19" s="41">
        <f t="shared" si="2"/>
        <v>-111185758</v>
      </c>
      <c r="E19" s="39">
        <f t="shared" si="2"/>
        <v>1919545</v>
      </c>
      <c r="F19" s="40">
        <f t="shared" si="2"/>
        <v>5084415</v>
      </c>
      <c r="G19" s="42">
        <f t="shared" si="2"/>
        <v>5084415</v>
      </c>
      <c r="H19" s="43">
        <f t="shared" si="2"/>
        <v>83433656</v>
      </c>
      <c r="I19" s="39">
        <f t="shared" si="2"/>
        <v>5901216</v>
      </c>
      <c r="J19" s="40">
        <f t="shared" si="2"/>
        <v>9161496</v>
      </c>
      <c r="K19" s="42">
        <f t="shared" si="2"/>
        <v>14359344</v>
      </c>
    </row>
    <row r="20" spans="1:11" ht="25.5">
      <c r="A20" s="44" t="s">
        <v>30</v>
      </c>
      <c r="B20" s="45">
        <v>119657000</v>
      </c>
      <c r="C20" s="46">
        <v>141372767</v>
      </c>
      <c r="D20" s="47">
        <v>104645000</v>
      </c>
      <c r="E20" s="45">
        <v>109577004</v>
      </c>
      <c r="F20" s="46">
        <v>58624810</v>
      </c>
      <c r="G20" s="48">
        <v>58624810</v>
      </c>
      <c r="H20" s="49">
        <v>64637658</v>
      </c>
      <c r="I20" s="45">
        <v>54013812</v>
      </c>
      <c r="J20" s="46">
        <v>57537984</v>
      </c>
      <c r="K20" s="48">
        <v>92499996</v>
      </c>
    </row>
    <row r="21" spans="1:11" ht="63.75">
      <c r="A21" s="50" t="s">
        <v>104</v>
      </c>
      <c r="B21" s="51">
        <v>0</v>
      </c>
      <c r="C21" s="52">
        <v>0</v>
      </c>
      <c r="D21" s="53">
        <v>1188087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226000032</v>
      </c>
      <c r="C22" s="58">
        <f aca="true" t="shared" si="3" ref="C22:K22">SUM(C19:C21)</f>
        <v>-73737251</v>
      </c>
      <c r="D22" s="59">
        <f t="shared" si="3"/>
        <v>-5352671</v>
      </c>
      <c r="E22" s="57">
        <f t="shared" si="3"/>
        <v>111496549</v>
      </c>
      <c r="F22" s="58">
        <f t="shared" si="3"/>
        <v>63709225</v>
      </c>
      <c r="G22" s="60">
        <f t="shared" si="3"/>
        <v>63709225</v>
      </c>
      <c r="H22" s="61">
        <f t="shared" si="3"/>
        <v>148071314</v>
      </c>
      <c r="I22" s="57">
        <f t="shared" si="3"/>
        <v>59915028</v>
      </c>
      <c r="J22" s="58">
        <f t="shared" si="3"/>
        <v>66699480</v>
      </c>
      <c r="K22" s="60">
        <f t="shared" si="3"/>
        <v>106859340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226000032</v>
      </c>
      <c r="C24" s="40">
        <f aca="true" t="shared" si="4" ref="C24:K24">SUM(C22:C23)</f>
        <v>-73737251</v>
      </c>
      <c r="D24" s="41">
        <f t="shared" si="4"/>
        <v>-5352671</v>
      </c>
      <c r="E24" s="39">
        <f t="shared" si="4"/>
        <v>111496549</v>
      </c>
      <c r="F24" s="40">
        <f t="shared" si="4"/>
        <v>63709225</v>
      </c>
      <c r="G24" s="42">
        <f t="shared" si="4"/>
        <v>63709225</v>
      </c>
      <c r="H24" s="43">
        <f t="shared" si="4"/>
        <v>148071314</v>
      </c>
      <c r="I24" s="39">
        <f t="shared" si="4"/>
        <v>59915028</v>
      </c>
      <c r="J24" s="40">
        <f t="shared" si="4"/>
        <v>66699480</v>
      </c>
      <c r="K24" s="42">
        <f t="shared" si="4"/>
        <v>106859340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56474000</v>
      </c>
      <c r="C27" s="7">
        <v>15847649</v>
      </c>
      <c r="D27" s="69">
        <v>129670915</v>
      </c>
      <c r="E27" s="70">
        <v>203377980</v>
      </c>
      <c r="F27" s="7">
        <v>179014990</v>
      </c>
      <c r="G27" s="71">
        <v>179014990</v>
      </c>
      <c r="H27" s="72">
        <v>26575818</v>
      </c>
      <c r="I27" s="70">
        <v>247178868</v>
      </c>
      <c r="J27" s="7">
        <v>208781676</v>
      </c>
      <c r="K27" s="71">
        <v>270898920</v>
      </c>
    </row>
    <row r="28" spans="1:11" ht="13.5">
      <c r="A28" s="73" t="s">
        <v>34</v>
      </c>
      <c r="B28" s="6">
        <v>42108000</v>
      </c>
      <c r="C28" s="6">
        <v>4202956</v>
      </c>
      <c r="D28" s="23">
        <v>0</v>
      </c>
      <c r="E28" s="24">
        <v>95118240</v>
      </c>
      <c r="F28" s="6">
        <v>20000000</v>
      </c>
      <c r="G28" s="25">
        <v>20000000</v>
      </c>
      <c r="H28" s="26">
        <v>2338405</v>
      </c>
      <c r="I28" s="24">
        <v>58603836</v>
      </c>
      <c r="J28" s="6">
        <v>42537996</v>
      </c>
      <c r="K28" s="25">
        <v>77500008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14366000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188575032</v>
      </c>
      <c r="J31" s="6">
        <v>166243680</v>
      </c>
      <c r="K31" s="25">
        <v>193398912</v>
      </c>
    </row>
    <row r="32" spans="1:11" ht="13.5">
      <c r="A32" s="33" t="s">
        <v>37</v>
      </c>
      <c r="B32" s="7">
        <f>SUM(B28:B31)</f>
        <v>56474000</v>
      </c>
      <c r="C32" s="7">
        <f aca="true" t="shared" si="5" ref="C32:K32">SUM(C28:C31)</f>
        <v>4202956</v>
      </c>
      <c r="D32" s="69">
        <f t="shared" si="5"/>
        <v>0</v>
      </c>
      <c r="E32" s="70">
        <f t="shared" si="5"/>
        <v>95118240</v>
      </c>
      <c r="F32" s="7">
        <f t="shared" si="5"/>
        <v>20000000</v>
      </c>
      <c r="G32" s="71">
        <f t="shared" si="5"/>
        <v>20000000</v>
      </c>
      <c r="H32" s="72">
        <f t="shared" si="5"/>
        <v>2338405</v>
      </c>
      <c r="I32" s="70">
        <f t="shared" si="5"/>
        <v>247178868</v>
      </c>
      <c r="J32" s="7">
        <f t="shared" si="5"/>
        <v>208781676</v>
      </c>
      <c r="K32" s="71">
        <f t="shared" si="5"/>
        <v>270898920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316517725</v>
      </c>
      <c r="C35" s="6">
        <v>247907628</v>
      </c>
      <c r="D35" s="23">
        <v>42678682</v>
      </c>
      <c r="E35" s="24">
        <v>439984647</v>
      </c>
      <c r="F35" s="6">
        <v>373412492</v>
      </c>
      <c r="G35" s="25">
        <v>373412492</v>
      </c>
      <c r="H35" s="26">
        <v>316026738</v>
      </c>
      <c r="I35" s="24">
        <v>434317140</v>
      </c>
      <c r="J35" s="6">
        <v>459271164</v>
      </c>
      <c r="K35" s="25">
        <v>492189900</v>
      </c>
    </row>
    <row r="36" spans="1:11" ht="13.5">
      <c r="A36" s="22" t="s">
        <v>40</v>
      </c>
      <c r="B36" s="6">
        <v>1686081882</v>
      </c>
      <c r="C36" s="6">
        <v>1705540448</v>
      </c>
      <c r="D36" s="23">
        <v>1641487613</v>
      </c>
      <c r="E36" s="24">
        <v>2418731990</v>
      </c>
      <c r="F36" s="6">
        <v>1589941635</v>
      </c>
      <c r="G36" s="25">
        <v>1589941635</v>
      </c>
      <c r="H36" s="26">
        <v>1630242119</v>
      </c>
      <c r="I36" s="24">
        <v>2533739092</v>
      </c>
      <c r="J36" s="6">
        <v>2196331844</v>
      </c>
      <c r="K36" s="25">
        <v>2532270136</v>
      </c>
    </row>
    <row r="37" spans="1:11" ht="13.5">
      <c r="A37" s="22" t="s">
        <v>41</v>
      </c>
      <c r="B37" s="6">
        <v>185674633</v>
      </c>
      <c r="C37" s="6">
        <v>195894268</v>
      </c>
      <c r="D37" s="23">
        <v>5757406</v>
      </c>
      <c r="E37" s="24">
        <v>20000000</v>
      </c>
      <c r="F37" s="6">
        <v>101373029</v>
      </c>
      <c r="G37" s="25">
        <v>101373029</v>
      </c>
      <c r="H37" s="26">
        <v>12960358</v>
      </c>
      <c r="I37" s="24">
        <v>173563683</v>
      </c>
      <c r="J37" s="6">
        <v>136462303</v>
      </c>
      <c r="K37" s="25">
        <v>130340571</v>
      </c>
    </row>
    <row r="38" spans="1:11" ht="13.5">
      <c r="A38" s="22" t="s">
        <v>42</v>
      </c>
      <c r="B38" s="6">
        <v>118594485</v>
      </c>
      <c r="C38" s="6">
        <v>206848289</v>
      </c>
      <c r="D38" s="23">
        <v>130808863</v>
      </c>
      <c r="E38" s="24">
        <v>64000</v>
      </c>
      <c r="F38" s="6">
        <v>106273000</v>
      </c>
      <c r="G38" s="25">
        <v>106273000</v>
      </c>
      <c r="H38" s="26">
        <v>125585555</v>
      </c>
      <c r="I38" s="24">
        <v>121789000</v>
      </c>
      <c r="J38" s="6">
        <v>118281569</v>
      </c>
      <c r="K38" s="25">
        <v>121789000</v>
      </c>
    </row>
    <row r="39" spans="1:11" ht="13.5">
      <c r="A39" s="22" t="s">
        <v>43</v>
      </c>
      <c r="B39" s="6">
        <v>1698330489</v>
      </c>
      <c r="C39" s="6">
        <v>1624442788</v>
      </c>
      <c r="D39" s="23">
        <v>1552965720</v>
      </c>
      <c r="E39" s="24">
        <v>2727156088</v>
      </c>
      <c r="F39" s="6">
        <v>1735182115</v>
      </c>
      <c r="G39" s="25">
        <v>1735182115</v>
      </c>
      <c r="H39" s="26">
        <v>1659651659</v>
      </c>
      <c r="I39" s="24">
        <v>2672703549</v>
      </c>
      <c r="J39" s="6">
        <v>2400859136</v>
      </c>
      <c r="K39" s="25">
        <v>2772330465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49961232</v>
      </c>
      <c r="C42" s="6">
        <v>848947227</v>
      </c>
      <c r="D42" s="23">
        <v>775914111</v>
      </c>
      <c r="E42" s="24">
        <v>1064680852</v>
      </c>
      <c r="F42" s="6">
        <v>978323759</v>
      </c>
      <c r="G42" s="25">
        <v>978323759</v>
      </c>
      <c r="H42" s="26">
        <v>1077032481</v>
      </c>
      <c r="I42" s="24">
        <v>271694856</v>
      </c>
      <c r="J42" s="6">
        <v>249343608</v>
      </c>
      <c r="K42" s="25">
        <v>296857320</v>
      </c>
    </row>
    <row r="43" spans="1:11" ht="13.5">
      <c r="A43" s="22" t="s">
        <v>46</v>
      </c>
      <c r="B43" s="6">
        <v>-192402569</v>
      </c>
      <c r="C43" s="6">
        <v>-186964677</v>
      </c>
      <c r="D43" s="23">
        <v>-124241221</v>
      </c>
      <c r="E43" s="24">
        <v>-161883112</v>
      </c>
      <c r="F43" s="6">
        <v>-137520122</v>
      </c>
      <c r="G43" s="25">
        <v>-137520122</v>
      </c>
      <c r="H43" s="26">
        <v>-134339114</v>
      </c>
      <c r="I43" s="24">
        <v>-247178868</v>
      </c>
      <c r="J43" s="6">
        <v>-208781676</v>
      </c>
      <c r="K43" s="25">
        <v>-270898920</v>
      </c>
    </row>
    <row r="44" spans="1:11" ht="13.5">
      <c r="A44" s="22" t="s">
        <v>47</v>
      </c>
      <c r="B44" s="6">
        <v>-1540350</v>
      </c>
      <c r="C44" s="6">
        <v>15930957</v>
      </c>
      <c r="D44" s="23">
        <v>598220</v>
      </c>
      <c r="E44" s="24">
        <v>-16529177</v>
      </c>
      <c r="F44" s="6">
        <v>15803896</v>
      </c>
      <c r="G44" s="25">
        <v>15803896</v>
      </c>
      <c r="H44" s="26">
        <v>505016</v>
      </c>
      <c r="I44" s="24">
        <v>-5345987</v>
      </c>
      <c r="J44" s="6">
        <v>998091</v>
      </c>
      <c r="K44" s="25">
        <v>-998091</v>
      </c>
    </row>
    <row r="45" spans="1:11" ht="13.5">
      <c r="A45" s="33" t="s">
        <v>48</v>
      </c>
      <c r="B45" s="7">
        <v>103329310</v>
      </c>
      <c r="C45" s="7">
        <v>739722749</v>
      </c>
      <c r="D45" s="69">
        <v>695768826</v>
      </c>
      <c r="E45" s="70">
        <v>1109690960</v>
      </c>
      <c r="F45" s="7">
        <v>892655069</v>
      </c>
      <c r="G45" s="71">
        <v>892655069</v>
      </c>
      <c r="H45" s="72">
        <v>1056273100</v>
      </c>
      <c r="I45" s="70">
        <v>157518001</v>
      </c>
      <c r="J45" s="7">
        <v>197794663</v>
      </c>
      <c r="K45" s="71">
        <v>215990913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103329310</v>
      </c>
      <c r="C48" s="6">
        <v>76938458</v>
      </c>
      <c r="D48" s="23">
        <v>154569585</v>
      </c>
      <c r="E48" s="24">
        <v>131540966</v>
      </c>
      <c r="F48" s="6">
        <v>112302812</v>
      </c>
      <c r="G48" s="25">
        <v>112302812</v>
      </c>
      <c r="H48" s="26">
        <v>256468359</v>
      </c>
      <c r="I48" s="24">
        <v>156234636</v>
      </c>
      <c r="J48" s="6">
        <v>191030608</v>
      </c>
      <c r="K48" s="25">
        <v>212178036</v>
      </c>
    </row>
    <row r="49" spans="1:11" ht="13.5">
      <c r="A49" s="22" t="s">
        <v>51</v>
      </c>
      <c r="B49" s="6">
        <f>+B75</f>
        <v>60232075.42525548</v>
      </c>
      <c r="C49" s="6">
        <f aca="true" t="shared" si="6" ref="C49:K49">+C75</f>
        <v>-34571783.93237254</v>
      </c>
      <c r="D49" s="23">
        <f t="shared" si="6"/>
        <v>328328766.00440156</v>
      </c>
      <c r="E49" s="24">
        <f t="shared" si="6"/>
        <v>-167678251.5594922</v>
      </c>
      <c r="F49" s="6">
        <f t="shared" si="6"/>
        <v>-84226809.83355442</v>
      </c>
      <c r="G49" s="25">
        <f t="shared" si="6"/>
        <v>-84226809.83355442</v>
      </c>
      <c r="H49" s="26">
        <f t="shared" si="6"/>
        <v>-2428875.4215928987</v>
      </c>
      <c r="I49" s="24">
        <f t="shared" si="6"/>
        <v>30744632.712468877</v>
      </c>
      <c r="J49" s="6">
        <f t="shared" si="6"/>
        <v>857251.0881101489</v>
      </c>
      <c r="K49" s="25">
        <f t="shared" si="6"/>
        <v>-10939992.982851028</v>
      </c>
    </row>
    <row r="50" spans="1:11" ht="13.5">
      <c r="A50" s="33" t="s">
        <v>52</v>
      </c>
      <c r="B50" s="7">
        <f>+B48-B49</f>
        <v>43097234.57474452</v>
      </c>
      <c r="C50" s="7">
        <f aca="true" t="shared" si="7" ref="C50:K50">+C48-C49</f>
        <v>111510241.93237254</v>
      </c>
      <c r="D50" s="69">
        <f t="shared" si="7"/>
        <v>-173759181.00440156</v>
      </c>
      <c r="E50" s="70">
        <f t="shared" si="7"/>
        <v>299219217.55949223</v>
      </c>
      <c r="F50" s="7">
        <f t="shared" si="7"/>
        <v>196529621.83355442</v>
      </c>
      <c r="G50" s="71">
        <f t="shared" si="7"/>
        <v>196529621.83355442</v>
      </c>
      <c r="H50" s="72">
        <f t="shared" si="7"/>
        <v>258897234.4215929</v>
      </c>
      <c r="I50" s="70">
        <f t="shared" si="7"/>
        <v>125490003.28753112</v>
      </c>
      <c r="J50" s="7">
        <f t="shared" si="7"/>
        <v>190173356.91188985</v>
      </c>
      <c r="K50" s="71">
        <f t="shared" si="7"/>
        <v>223118028.98285103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380532000</v>
      </c>
      <c r="C53" s="6">
        <v>1623652026</v>
      </c>
      <c r="D53" s="23">
        <v>1558434070</v>
      </c>
      <c r="E53" s="24">
        <v>2215354010</v>
      </c>
      <c r="F53" s="6">
        <v>1589941635</v>
      </c>
      <c r="G53" s="25">
        <v>1589941635</v>
      </c>
      <c r="H53" s="26">
        <v>1491902922</v>
      </c>
      <c r="I53" s="24">
        <v>2533739092</v>
      </c>
      <c r="J53" s="6">
        <v>2196331844</v>
      </c>
      <c r="K53" s="25">
        <v>2532270136</v>
      </c>
    </row>
    <row r="54" spans="1:11" ht="13.5">
      <c r="A54" s="22" t="s">
        <v>55</v>
      </c>
      <c r="B54" s="6">
        <v>0</v>
      </c>
      <c r="C54" s="6">
        <v>0</v>
      </c>
      <c r="D54" s="23">
        <v>116404835</v>
      </c>
      <c r="E54" s="24">
        <v>100000020</v>
      </c>
      <c r="F54" s="6">
        <v>131060000</v>
      </c>
      <c r="G54" s="25">
        <v>131060000</v>
      </c>
      <c r="H54" s="26">
        <v>90893357</v>
      </c>
      <c r="I54" s="24">
        <v>120088776</v>
      </c>
      <c r="J54" s="6">
        <v>133394832</v>
      </c>
      <c r="K54" s="25">
        <v>145277784</v>
      </c>
    </row>
    <row r="55" spans="1:11" ht="13.5">
      <c r="A55" s="22" t="s">
        <v>56</v>
      </c>
      <c r="B55" s="6">
        <v>0</v>
      </c>
      <c r="C55" s="6">
        <v>1546</v>
      </c>
      <c r="D55" s="23">
        <v>0</v>
      </c>
      <c r="E55" s="24">
        <v>179579184</v>
      </c>
      <c r="F55" s="6">
        <v>0</v>
      </c>
      <c r="G55" s="25">
        <v>0</v>
      </c>
      <c r="H55" s="26">
        <v>4950264</v>
      </c>
      <c r="I55" s="24">
        <v>90796920</v>
      </c>
      <c r="J55" s="6">
        <v>68437980</v>
      </c>
      <c r="K55" s="25">
        <v>55650000</v>
      </c>
    </row>
    <row r="56" spans="1:11" ht="13.5">
      <c r="A56" s="22" t="s">
        <v>57</v>
      </c>
      <c r="B56" s="6">
        <v>0</v>
      </c>
      <c r="C56" s="6">
        <v>15751438</v>
      </c>
      <c r="D56" s="23">
        <v>24565658</v>
      </c>
      <c r="E56" s="24">
        <v>8364552</v>
      </c>
      <c r="F56" s="6">
        <v>27330444</v>
      </c>
      <c r="G56" s="25">
        <v>27330444</v>
      </c>
      <c r="H56" s="26">
        <v>16368691</v>
      </c>
      <c r="I56" s="24">
        <v>22813164</v>
      </c>
      <c r="J56" s="6">
        <v>24293892</v>
      </c>
      <c r="K56" s="25">
        <v>25350444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1279000</v>
      </c>
      <c r="C59" s="6">
        <v>1810000</v>
      </c>
      <c r="D59" s="23">
        <v>2449000</v>
      </c>
      <c r="E59" s="24">
        <v>3998000</v>
      </c>
      <c r="F59" s="6">
        <v>3998000</v>
      </c>
      <c r="G59" s="25">
        <v>3998000</v>
      </c>
      <c r="H59" s="26">
        <v>3998000</v>
      </c>
      <c r="I59" s="24">
        <v>4205000</v>
      </c>
      <c r="J59" s="6">
        <v>4205000</v>
      </c>
      <c r="K59" s="25">
        <v>4433000</v>
      </c>
    </row>
    <row r="60" spans="1:11" ht="13.5">
      <c r="A60" s="90" t="s">
        <v>60</v>
      </c>
      <c r="B60" s="6">
        <v>6470000</v>
      </c>
      <c r="C60" s="6">
        <v>7689000</v>
      </c>
      <c r="D60" s="23">
        <v>8415000</v>
      </c>
      <c r="E60" s="24">
        <v>10179000</v>
      </c>
      <c r="F60" s="6">
        <v>10179000</v>
      </c>
      <c r="G60" s="25">
        <v>10179000</v>
      </c>
      <c r="H60" s="26">
        <v>10179000</v>
      </c>
      <c r="I60" s="24">
        <v>10624000</v>
      </c>
      <c r="J60" s="6">
        <v>11303000</v>
      </c>
      <c r="K60" s="25">
        <v>11846000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2190000</v>
      </c>
      <c r="C64" s="98">
        <v>2441000</v>
      </c>
      <c r="D64" s="99">
        <v>1809000</v>
      </c>
      <c r="E64" s="97">
        <v>4413000</v>
      </c>
      <c r="F64" s="98">
        <v>4413000</v>
      </c>
      <c r="G64" s="99">
        <v>4413000</v>
      </c>
      <c r="H64" s="100">
        <v>4413000</v>
      </c>
      <c r="I64" s="97">
        <v>4413000</v>
      </c>
      <c r="J64" s="98">
        <v>4545000</v>
      </c>
      <c r="K64" s="99">
        <v>4657000</v>
      </c>
    </row>
    <row r="65" spans="1:11" ht="13.5">
      <c r="A65" s="96" t="s">
        <v>65</v>
      </c>
      <c r="B65" s="97">
        <v>49000</v>
      </c>
      <c r="C65" s="98">
        <v>49000</v>
      </c>
      <c r="D65" s="99">
        <v>49000</v>
      </c>
      <c r="E65" s="97">
        <v>49000</v>
      </c>
      <c r="F65" s="98">
        <v>49000</v>
      </c>
      <c r="G65" s="99">
        <v>49000</v>
      </c>
      <c r="H65" s="100">
        <v>49000</v>
      </c>
      <c r="I65" s="97">
        <v>49000</v>
      </c>
      <c r="J65" s="98">
        <v>49000</v>
      </c>
      <c r="K65" s="99">
        <v>49000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1.0850193287644894</v>
      </c>
      <c r="C70" s="5">
        <f aca="true" t="shared" si="8" ref="C70:K70">IF(ISERROR(C71/C72),0,(C71/C72))</f>
        <v>1.9259228977231395</v>
      </c>
      <c r="D70" s="5">
        <f t="shared" si="8"/>
        <v>1.9093149540494563</v>
      </c>
      <c r="E70" s="5">
        <f t="shared" si="8"/>
        <v>1.0252018605352509</v>
      </c>
      <c r="F70" s="5">
        <f t="shared" si="8"/>
        <v>1.0120207959996301</v>
      </c>
      <c r="G70" s="5">
        <f t="shared" si="8"/>
        <v>1.0120207959996301</v>
      </c>
      <c r="H70" s="5">
        <f t="shared" si="8"/>
        <v>1.350728988927369</v>
      </c>
      <c r="I70" s="5">
        <f t="shared" si="8"/>
        <v>0.9838146395476496</v>
      </c>
      <c r="J70" s="5">
        <f t="shared" si="8"/>
        <v>0.9784676754270413</v>
      </c>
      <c r="K70" s="5">
        <f t="shared" si="8"/>
        <v>0.9733735536084999</v>
      </c>
    </row>
    <row r="71" spans="1:11" ht="12.75" hidden="1">
      <c r="A71" s="2" t="s">
        <v>108</v>
      </c>
      <c r="B71" s="2">
        <f>+B83</f>
        <v>420422747</v>
      </c>
      <c r="C71" s="2">
        <f aca="true" t="shared" si="9" ref="C71:K71">+C83</f>
        <v>779494748</v>
      </c>
      <c r="D71" s="2">
        <f t="shared" si="9"/>
        <v>852158319</v>
      </c>
      <c r="E71" s="2">
        <f t="shared" si="9"/>
        <v>594005416</v>
      </c>
      <c r="F71" s="2">
        <f t="shared" si="9"/>
        <v>481085185</v>
      </c>
      <c r="G71" s="2">
        <f t="shared" si="9"/>
        <v>481085185</v>
      </c>
      <c r="H71" s="2">
        <f t="shared" si="9"/>
        <v>511989093</v>
      </c>
      <c r="I71" s="2">
        <f t="shared" si="9"/>
        <v>494677608</v>
      </c>
      <c r="J71" s="2">
        <f t="shared" si="9"/>
        <v>519876960</v>
      </c>
      <c r="K71" s="2">
        <f t="shared" si="9"/>
        <v>547881168</v>
      </c>
    </row>
    <row r="72" spans="1:11" ht="12.75" hidden="1">
      <c r="A72" s="2" t="s">
        <v>109</v>
      </c>
      <c r="B72" s="2">
        <f>+B77</f>
        <v>387479500</v>
      </c>
      <c r="C72" s="2">
        <f aca="true" t="shared" si="10" ref="C72:K72">+C77</f>
        <v>404738294</v>
      </c>
      <c r="D72" s="2">
        <f t="shared" si="10"/>
        <v>446316265</v>
      </c>
      <c r="E72" s="2">
        <f t="shared" si="10"/>
        <v>579403373</v>
      </c>
      <c r="F72" s="2">
        <f t="shared" si="10"/>
        <v>475370849</v>
      </c>
      <c r="G72" s="2">
        <f t="shared" si="10"/>
        <v>475370849</v>
      </c>
      <c r="H72" s="2">
        <f t="shared" si="10"/>
        <v>379046498</v>
      </c>
      <c r="I72" s="2">
        <f t="shared" si="10"/>
        <v>502815864</v>
      </c>
      <c r="J72" s="2">
        <f t="shared" si="10"/>
        <v>531317460</v>
      </c>
      <c r="K72" s="2">
        <f t="shared" si="10"/>
        <v>562868352</v>
      </c>
    </row>
    <row r="73" spans="1:11" ht="12.75" hidden="1">
      <c r="A73" s="2" t="s">
        <v>110</v>
      </c>
      <c r="B73" s="2">
        <f>+B74</f>
        <v>-156143752.6666667</v>
      </c>
      <c r="C73" s="2">
        <f aca="true" t="shared" si="11" ref="C73:K73">+(C78+C80+C81+C82)-(B78+B80+B81+B82)</f>
        <v>2127241</v>
      </c>
      <c r="D73" s="2">
        <f t="shared" si="11"/>
        <v>-287368758</v>
      </c>
      <c r="E73" s="2">
        <f t="shared" si="11"/>
        <v>372761205</v>
      </c>
      <c r="F73" s="2">
        <f>+(F78+F80+F81+F82)-(D78+D80+D81+D82)</f>
        <v>327269596</v>
      </c>
      <c r="G73" s="2">
        <f>+(G78+G80+G81+G82)-(D78+D80+D81+D82)</f>
        <v>327269596</v>
      </c>
      <c r="H73" s="2">
        <f>+(H78+H80+H81+H82)-(D78+D80+D81+D82)</f>
        <v>163741907</v>
      </c>
      <c r="I73" s="2">
        <f>+(I78+I80+I81+I82)-(E78+E80+E81+E82)</f>
        <v>-47401177</v>
      </c>
      <c r="J73" s="2">
        <f t="shared" si="11"/>
        <v>-6840948</v>
      </c>
      <c r="K73" s="2">
        <f t="shared" si="11"/>
        <v>8770308</v>
      </c>
    </row>
    <row r="74" spans="1:11" ht="12.75" hidden="1">
      <c r="A74" s="2" t="s">
        <v>111</v>
      </c>
      <c r="B74" s="2">
        <f>+TREND(C74:E74)</f>
        <v>-156143752.6666667</v>
      </c>
      <c r="C74" s="2">
        <f>+C73</f>
        <v>2127241</v>
      </c>
      <c r="D74" s="2">
        <f aca="true" t="shared" si="12" ref="D74:K74">+D73</f>
        <v>-287368758</v>
      </c>
      <c r="E74" s="2">
        <f t="shared" si="12"/>
        <v>372761205</v>
      </c>
      <c r="F74" s="2">
        <f t="shared" si="12"/>
        <v>327269596</v>
      </c>
      <c r="G74" s="2">
        <f t="shared" si="12"/>
        <v>327269596</v>
      </c>
      <c r="H74" s="2">
        <f t="shared" si="12"/>
        <v>163741907</v>
      </c>
      <c r="I74" s="2">
        <f t="shared" si="12"/>
        <v>-47401177</v>
      </c>
      <c r="J74" s="2">
        <f t="shared" si="12"/>
        <v>-6840948</v>
      </c>
      <c r="K74" s="2">
        <f t="shared" si="12"/>
        <v>8770308</v>
      </c>
    </row>
    <row r="75" spans="1:11" ht="12.75" hidden="1">
      <c r="A75" s="2" t="s">
        <v>112</v>
      </c>
      <c r="B75" s="2">
        <f>+B84-(((B80+B81+B78)*B70)-B79)</f>
        <v>60232075.42525548</v>
      </c>
      <c r="C75" s="2">
        <f aca="true" t="shared" si="13" ref="C75:K75">+C84-(((C80+C81+C78)*C70)-C79)</f>
        <v>-34571783.93237254</v>
      </c>
      <c r="D75" s="2">
        <f t="shared" si="13"/>
        <v>328328766.00440156</v>
      </c>
      <c r="E75" s="2">
        <f t="shared" si="13"/>
        <v>-167678251.5594922</v>
      </c>
      <c r="F75" s="2">
        <f t="shared" si="13"/>
        <v>-84226809.83355442</v>
      </c>
      <c r="G75" s="2">
        <f t="shared" si="13"/>
        <v>-84226809.83355442</v>
      </c>
      <c r="H75" s="2">
        <f t="shared" si="13"/>
        <v>-2428875.4215928987</v>
      </c>
      <c r="I75" s="2">
        <f t="shared" si="13"/>
        <v>30744632.712468877</v>
      </c>
      <c r="J75" s="2">
        <f t="shared" si="13"/>
        <v>857251.0881101489</v>
      </c>
      <c r="K75" s="2">
        <f t="shared" si="13"/>
        <v>-10939992.982851028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387479500</v>
      </c>
      <c r="C77" s="3">
        <v>404738294</v>
      </c>
      <c r="D77" s="3">
        <v>446316265</v>
      </c>
      <c r="E77" s="3">
        <v>579403373</v>
      </c>
      <c r="F77" s="3">
        <v>475370849</v>
      </c>
      <c r="G77" s="3">
        <v>475370849</v>
      </c>
      <c r="H77" s="3">
        <v>379046498</v>
      </c>
      <c r="I77" s="3">
        <v>502815864</v>
      </c>
      <c r="J77" s="3">
        <v>531317460</v>
      </c>
      <c r="K77" s="3">
        <v>562868352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143388419</v>
      </c>
      <c r="C79" s="3">
        <v>153537408</v>
      </c>
      <c r="D79" s="3">
        <v>-33861644</v>
      </c>
      <c r="E79" s="3">
        <v>20000000</v>
      </c>
      <c r="F79" s="3">
        <v>55000000</v>
      </c>
      <c r="G79" s="3">
        <v>55000000</v>
      </c>
      <c r="H79" s="3">
        <v>-37486529</v>
      </c>
      <c r="I79" s="3">
        <v>136212374</v>
      </c>
      <c r="J79" s="3">
        <v>97905958</v>
      </c>
      <c r="K79" s="3">
        <v>92989262</v>
      </c>
    </row>
    <row r="80" spans="1:11" ht="12.75" hidden="1">
      <c r="A80" s="1" t="s">
        <v>69</v>
      </c>
      <c r="B80" s="3">
        <v>42110359</v>
      </c>
      <c r="C80" s="3">
        <v>131734567</v>
      </c>
      <c r="D80" s="3">
        <v>-40309444</v>
      </c>
      <c r="E80" s="3">
        <v>117174681</v>
      </c>
      <c r="F80" s="3">
        <v>33573391</v>
      </c>
      <c r="G80" s="3">
        <v>33573391</v>
      </c>
      <c r="H80" s="3">
        <v>55603155</v>
      </c>
      <c r="I80" s="3">
        <v>5368504</v>
      </c>
      <c r="J80" s="3">
        <v>5320556</v>
      </c>
      <c r="K80" s="3">
        <v>7297864</v>
      </c>
    </row>
    <row r="81" spans="1:11" ht="12.75" hidden="1">
      <c r="A81" s="1" t="s">
        <v>70</v>
      </c>
      <c r="B81" s="3">
        <v>34530067</v>
      </c>
      <c r="C81" s="3">
        <v>-34062333</v>
      </c>
      <c r="D81" s="3">
        <v>-149387080</v>
      </c>
      <c r="E81" s="3">
        <v>65890000</v>
      </c>
      <c r="F81" s="3">
        <v>103999681</v>
      </c>
      <c r="G81" s="3">
        <v>103999681</v>
      </c>
      <c r="H81" s="3">
        <v>-81557772</v>
      </c>
      <c r="I81" s="3">
        <v>130295000</v>
      </c>
      <c r="J81" s="3">
        <v>123502000</v>
      </c>
      <c r="K81" s="3">
        <v>130295000</v>
      </c>
    </row>
    <row r="82" spans="1:11" ht="12.75" hidden="1">
      <c r="A82" s="1" t="s">
        <v>71</v>
      </c>
      <c r="B82" s="3">
        <v>18904567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420422747</v>
      </c>
      <c r="C83" s="3">
        <v>779494748</v>
      </c>
      <c r="D83" s="3">
        <v>852158319</v>
      </c>
      <c r="E83" s="3">
        <v>594005416</v>
      </c>
      <c r="F83" s="3">
        <v>481085185</v>
      </c>
      <c r="G83" s="3">
        <v>481085185</v>
      </c>
      <c r="H83" s="3">
        <v>511989093</v>
      </c>
      <c r="I83" s="3">
        <v>494677608</v>
      </c>
      <c r="J83" s="3">
        <v>519876960</v>
      </c>
      <c r="K83" s="3">
        <v>547881168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28000000</v>
      </c>
      <c r="J84" s="3">
        <v>29000000</v>
      </c>
      <c r="K84" s="3">
        <v>30000000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7513424</v>
      </c>
      <c r="C5" s="6">
        <v>15931109</v>
      </c>
      <c r="D5" s="23">
        <v>33937422</v>
      </c>
      <c r="E5" s="24">
        <v>22960548</v>
      </c>
      <c r="F5" s="6">
        <v>30960548</v>
      </c>
      <c r="G5" s="25">
        <v>30960548</v>
      </c>
      <c r="H5" s="26">
        <v>-43873557</v>
      </c>
      <c r="I5" s="24">
        <v>32384736</v>
      </c>
      <c r="J5" s="6">
        <v>33874428</v>
      </c>
      <c r="K5" s="25">
        <v>35432664</v>
      </c>
    </row>
    <row r="6" spans="1:11" ht="13.5">
      <c r="A6" s="22" t="s">
        <v>19</v>
      </c>
      <c r="B6" s="6">
        <v>2411783</v>
      </c>
      <c r="C6" s="6">
        <v>3006749</v>
      </c>
      <c r="D6" s="23">
        <v>2694574</v>
      </c>
      <c r="E6" s="24">
        <v>3192024</v>
      </c>
      <c r="F6" s="6">
        <v>3192024</v>
      </c>
      <c r="G6" s="25">
        <v>3192024</v>
      </c>
      <c r="H6" s="26">
        <v>-11562047</v>
      </c>
      <c r="I6" s="24">
        <v>3338856</v>
      </c>
      <c r="J6" s="6">
        <v>3492444</v>
      </c>
      <c r="K6" s="25">
        <v>3653100</v>
      </c>
    </row>
    <row r="7" spans="1:11" ht="13.5">
      <c r="A7" s="22" t="s">
        <v>20</v>
      </c>
      <c r="B7" s="6">
        <v>5461172</v>
      </c>
      <c r="C7" s="6">
        <v>12508135</v>
      </c>
      <c r="D7" s="23">
        <v>11676981</v>
      </c>
      <c r="E7" s="24">
        <v>9052008</v>
      </c>
      <c r="F7" s="6">
        <v>3000008</v>
      </c>
      <c r="G7" s="25">
        <v>3000008</v>
      </c>
      <c r="H7" s="26">
        <v>9570055</v>
      </c>
      <c r="I7" s="24">
        <v>14190096</v>
      </c>
      <c r="J7" s="6">
        <v>14842836</v>
      </c>
      <c r="K7" s="25">
        <v>15525600</v>
      </c>
    </row>
    <row r="8" spans="1:11" ht="13.5">
      <c r="A8" s="22" t="s">
        <v>21</v>
      </c>
      <c r="B8" s="6">
        <v>207369593</v>
      </c>
      <c r="C8" s="6">
        <v>314421421</v>
      </c>
      <c r="D8" s="23">
        <v>331608142</v>
      </c>
      <c r="E8" s="24">
        <v>357891012</v>
      </c>
      <c r="F8" s="6">
        <v>373368012</v>
      </c>
      <c r="G8" s="25">
        <v>373368012</v>
      </c>
      <c r="H8" s="26">
        <v>373075338</v>
      </c>
      <c r="I8" s="24">
        <v>399436000</v>
      </c>
      <c r="J8" s="6">
        <v>427094004</v>
      </c>
      <c r="K8" s="25">
        <v>451827996</v>
      </c>
    </row>
    <row r="9" spans="1:11" ht="13.5">
      <c r="A9" s="22" t="s">
        <v>22</v>
      </c>
      <c r="B9" s="6">
        <v>351271341</v>
      </c>
      <c r="C9" s="6">
        <v>5452261</v>
      </c>
      <c r="D9" s="23">
        <v>16323889</v>
      </c>
      <c r="E9" s="24">
        <v>8679876</v>
      </c>
      <c r="F9" s="6">
        <v>21097241</v>
      </c>
      <c r="G9" s="25">
        <v>21097241</v>
      </c>
      <c r="H9" s="26">
        <v>-17776767</v>
      </c>
      <c r="I9" s="24">
        <v>30798500</v>
      </c>
      <c r="J9" s="6">
        <v>11295228</v>
      </c>
      <c r="K9" s="25">
        <v>11814804</v>
      </c>
    </row>
    <row r="10" spans="1:11" ht="25.5">
      <c r="A10" s="27" t="s">
        <v>102</v>
      </c>
      <c r="B10" s="28">
        <f>SUM(B5:B9)</f>
        <v>574027313</v>
      </c>
      <c r="C10" s="29">
        <f aca="true" t="shared" si="0" ref="C10:K10">SUM(C5:C9)</f>
        <v>351319675</v>
      </c>
      <c r="D10" s="30">
        <f t="shared" si="0"/>
        <v>396241008</v>
      </c>
      <c r="E10" s="28">
        <f t="shared" si="0"/>
        <v>401775468</v>
      </c>
      <c r="F10" s="29">
        <f t="shared" si="0"/>
        <v>431617833</v>
      </c>
      <c r="G10" s="31">
        <f t="shared" si="0"/>
        <v>431617833</v>
      </c>
      <c r="H10" s="32">
        <f t="shared" si="0"/>
        <v>309433022</v>
      </c>
      <c r="I10" s="28">
        <f t="shared" si="0"/>
        <v>480148188</v>
      </c>
      <c r="J10" s="29">
        <f t="shared" si="0"/>
        <v>490598940</v>
      </c>
      <c r="K10" s="31">
        <f t="shared" si="0"/>
        <v>518254164</v>
      </c>
    </row>
    <row r="11" spans="1:11" ht="13.5">
      <c r="A11" s="22" t="s">
        <v>23</v>
      </c>
      <c r="B11" s="6">
        <v>31915143</v>
      </c>
      <c r="C11" s="6">
        <v>68605647</v>
      </c>
      <c r="D11" s="23">
        <v>83743601</v>
      </c>
      <c r="E11" s="24">
        <v>113897448</v>
      </c>
      <c r="F11" s="6">
        <v>117348162</v>
      </c>
      <c r="G11" s="25">
        <v>117348162</v>
      </c>
      <c r="H11" s="26">
        <v>96778913</v>
      </c>
      <c r="I11" s="24">
        <v>130886736</v>
      </c>
      <c r="J11" s="6">
        <v>139010940</v>
      </c>
      <c r="K11" s="25">
        <v>147640272</v>
      </c>
    </row>
    <row r="12" spans="1:11" ht="13.5">
      <c r="A12" s="22" t="s">
        <v>24</v>
      </c>
      <c r="B12" s="6">
        <v>20250399</v>
      </c>
      <c r="C12" s="6">
        <v>17663938</v>
      </c>
      <c r="D12" s="23">
        <v>26353098</v>
      </c>
      <c r="E12" s="24">
        <v>27431244</v>
      </c>
      <c r="F12" s="6">
        <v>26987278</v>
      </c>
      <c r="G12" s="25">
        <v>26987278</v>
      </c>
      <c r="H12" s="26">
        <v>22610391</v>
      </c>
      <c r="I12" s="24">
        <v>28336656</v>
      </c>
      <c r="J12" s="6">
        <v>29640120</v>
      </c>
      <c r="K12" s="25">
        <v>31003596</v>
      </c>
    </row>
    <row r="13" spans="1:11" ht="13.5">
      <c r="A13" s="22" t="s">
        <v>103</v>
      </c>
      <c r="B13" s="6">
        <v>11286249</v>
      </c>
      <c r="C13" s="6">
        <v>14345405</v>
      </c>
      <c r="D13" s="23">
        <v>22201364</v>
      </c>
      <c r="E13" s="24">
        <v>16302468</v>
      </c>
      <c r="F13" s="6">
        <v>23192468</v>
      </c>
      <c r="G13" s="25">
        <v>23192468</v>
      </c>
      <c r="H13" s="26">
        <v>19364541</v>
      </c>
      <c r="I13" s="24">
        <v>24259332</v>
      </c>
      <c r="J13" s="6">
        <v>25375260</v>
      </c>
      <c r="K13" s="25">
        <v>26542512</v>
      </c>
    </row>
    <row r="14" spans="1:11" ht="13.5">
      <c r="A14" s="22" t="s">
        <v>25</v>
      </c>
      <c r="B14" s="6">
        <v>0</v>
      </c>
      <c r="C14" s="6">
        <v>175283</v>
      </c>
      <c r="D14" s="23">
        <v>41243</v>
      </c>
      <c r="E14" s="24">
        <v>0</v>
      </c>
      <c r="F14" s="6">
        <v>0</v>
      </c>
      <c r="G14" s="25">
        <v>0</v>
      </c>
      <c r="H14" s="26">
        <v>129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3384895</v>
      </c>
      <c r="D15" s="23">
        <v>9015488</v>
      </c>
      <c r="E15" s="24">
        <v>7233036</v>
      </c>
      <c r="F15" s="6">
        <v>8387788</v>
      </c>
      <c r="G15" s="25">
        <v>8387788</v>
      </c>
      <c r="H15" s="26">
        <v>5919343</v>
      </c>
      <c r="I15" s="24">
        <v>11114832</v>
      </c>
      <c r="J15" s="6">
        <v>11626104</v>
      </c>
      <c r="K15" s="25">
        <v>12160908</v>
      </c>
    </row>
    <row r="16" spans="1:11" ht="13.5">
      <c r="A16" s="22" t="s">
        <v>21</v>
      </c>
      <c r="B16" s="6">
        <v>0</v>
      </c>
      <c r="C16" s="6">
        <v>2441498</v>
      </c>
      <c r="D16" s="23">
        <v>23998184</v>
      </c>
      <c r="E16" s="24">
        <v>5977800</v>
      </c>
      <c r="F16" s="6">
        <v>7707039</v>
      </c>
      <c r="G16" s="25">
        <v>7707039</v>
      </c>
      <c r="H16" s="26">
        <v>5533652</v>
      </c>
      <c r="I16" s="24">
        <v>7788780</v>
      </c>
      <c r="J16" s="6">
        <v>8137860</v>
      </c>
      <c r="K16" s="25">
        <v>8502996</v>
      </c>
    </row>
    <row r="17" spans="1:11" ht="13.5">
      <c r="A17" s="22" t="s">
        <v>27</v>
      </c>
      <c r="B17" s="6">
        <v>60860503</v>
      </c>
      <c r="C17" s="6">
        <v>59290499</v>
      </c>
      <c r="D17" s="23">
        <v>113738327</v>
      </c>
      <c r="E17" s="24">
        <v>47734800</v>
      </c>
      <c r="F17" s="6">
        <v>165864321</v>
      </c>
      <c r="G17" s="25">
        <v>165864321</v>
      </c>
      <c r="H17" s="26">
        <v>94977773</v>
      </c>
      <c r="I17" s="24">
        <v>160435080</v>
      </c>
      <c r="J17" s="6">
        <v>138133872</v>
      </c>
      <c r="K17" s="25">
        <v>144508477</v>
      </c>
    </row>
    <row r="18" spans="1:11" ht="13.5">
      <c r="A18" s="33" t="s">
        <v>28</v>
      </c>
      <c r="B18" s="34">
        <f>SUM(B11:B17)</f>
        <v>124312294</v>
      </c>
      <c r="C18" s="35">
        <f aca="true" t="shared" si="1" ref="C18:K18">SUM(C11:C17)</f>
        <v>165907165</v>
      </c>
      <c r="D18" s="36">
        <f t="shared" si="1"/>
        <v>279091305</v>
      </c>
      <c r="E18" s="34">
        <f t="shared" si="1"/>
        <v>218576796</v>
      </c>
      <c r="F18" s="35">
        <f t="shared" si="1"/>
        <v>349487056</v>
      </c>
      <c r="G18" s="37">
        <f t="shared" si="1"/>
        <v>349487056</v>
      </c>
      <c r="H18" s="38">
        <f t="shared" si="1"/>
        <v>245184742</v>
      </c>
      <c r="I18" s="34">
        <f t="shared" si="1"/>
        <v>362821416</v>
      </c>
      <c r="J18" s="35">
        <f t="shared" si="1"/>
        <v>351924156</v>
      </c>
      <c r="K18" s="37">
        <f t="shared" si="1"/>
        <v>370358761</v>
      </c>
    </row>
    <row r="19" spans="1:11" ht="13.5">
      <c r="A19" s="33" t="s">
        <v>29</v>
      </c>
      <c r="B19" s="39">
        <f>+B10-B18</f>
        <v>449715019</v>
      </c>
      <c r="C19" s="40">
        <f aca="true" t="shared" si="2" ref="C19:K19">+C10-C18</f>
        <v>185412510</v>
      </c>
      <c r="D19" s="41">
        <f t="shared" si="2"/>
        <v>117149703</v>
      </c>
      <c r="E19" s="39">
        <f t="shared" si="2"/>
        <v>183198672</v>
      </c>
      <c r="F19" s="40">
        <f t="shared" si="2"/>
        <v>82130777</v>
      </c>
      <c r="G19" s="42">
        <f t="shared" si="2"/>
        <v>82130777</v>
      </c>
      <c r="H19" s="43">
        <f t="shared" si="2"/>
        <v>64248280</v>
      </c>
      <c r="I19" s="39">
        <f t="shared" si="2"/>
        <v>117326772</v>
      </c>
      <c r="J19" s="40">
        <f t="shared" si="2"/>
        <v>138674784</v>
      </c>
      <c r="K19" s="42">
        <f t="shared" si="2"/>
        <v>147895403</v>
      </c>
    </row>
    <row r="20" spans="1:11" ht="25.5">
      <c r="A20" s="44" t="s">
        <v>30</v>
      </c>
      <c r="B20" s="45">
        <v>82733814</v>
      </c>
      <c r="C20" s="46">
        <v>115025727</v>
      </c>
      <c r="D20" s="47">
        <v>118850000</v>
      </c>
      <c r="E20" s="45">
        <v>116031000</v>
      </c>
      <c r="F20" s="46">
        <v>104030996</v>
      </c>
      <c r="G20" s="48">
        <v>104030996</v>
      </c>
      <c r="H20" s="49">
        <v>87822627</v>
      </c>
      <c r="I20" s="45">
        <v>97134996</v>
      </c>
      <c r="J20" s="46">
        <v>103644000</v>
      </c>
      <c r="K20" s="48">
        <v>109888992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532448833</v>
      </c>
      <c r="C22" s="58">
        <f aca="true" t="shared" si="3" ref="C22:K22">SUM(C19:C21)</f>
        <v>300438237</v>
      </c>
      <c r="D22" s="59">
        <f t="shared" si="3"/>
        <v>235999703</v>
      </c>
      <c r="E22" s="57">
        <f t="shared" si="3"/>
        <v>299229672</v>
      </c>
      <c r="F22" s="58">
        <f t="shared" si="3"/>
        <v>186161773</v>
      </c>
      <c r="G22" s="60">
        <f t="shared" si="3"/>
        <v>186161773</v>
      </c>
      <c r="H22" s="61">
        <f t="shared" si="3"/>
        <v>152070907</v>
      </c>
      <c r="I22" s="57">
        <f t="shared" si="3"/>
        <v>214461768</v>
      </c>
      <c r="J22" s="58">
        <f t="shared" si="3"/>
        <v>242318784</v>
      </c>
      <c r="K22" s="60">
        <f t="shared" si="3"/>
        <v>257784395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532448833</v>
      </c>
      <c r="C24" s="40">
        <f aca="true" t="shared" si="4" ref="C24:K24">SUM(C22:C23)</f>
        <v>300438237</v>
      </c>
      <c r="D24" s="41">
        <f t="shared" si="4"/>
        <v>235999703</v>
      </c>
      <c r="E24" s="39">
        <f t="shared" si="4"/>
        <v>299229672</v>
      </c>
      <c r="F24" s="40">
        <f t="shared" si="4"/>
        <v>186161773</v>
      </c>
      <c r="G24" s="42">
        <f t="shared" si="4"/>
        <v>186161773</v>
      </c>
      <c r="H24" s="43">
        <f t="shared" si="4"/>
        <v>152070907</v>
      </c>
      <c r="I24" s="39">
        <f t="shared" si="4"/>
        <v>214461768</v>
      </c>
      <c r="J24" s="40">
        <f t="shared" si="4"/>
        <v>242318784</v>
      </c>
      <c r="K24" s="42">
        <f t="shared" si="4"/>
        <v>257784395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71831200</v>
      </c>
      <c r="C27" s="7">
        <v>59307734</v>
      </c>
      <c r="D27" s="69">
        <v>92059535</v>
      </c>
      <c r="E27" s="70">
        <v>183931008</v>
      </c>
      <c r="F27" s="7">
        <v>277001753</v>
      </c>
      <c r="G27" s="71">
        <v>277001753</v>
      </c>
      <c r="H27" s="72">
        <v>169429634</v>
      </c>
      <c r="I27" s="70">
        <v>362246663</v>
      </c>
      <c r="J27" s="7">
        <v>310843996</v>
      </c>
      <c r="K27" s="71">
        <v>208738999</v>
      </c>
    </row>
    <row r="28" spans="1:11" ht="13.5">
      <c r="A28" s="73" t="s">
        <v>34</v>
      </c>
      <c r="B28" s="6">
        <v>71831200</v>
      </c>
      <c r="C28" s="6">
        <v>50406838</v>
      </c>
      <c r="D28" s="23">
        <v>52766265</v>
      </c>
      <c r="E28" s="24">
        <v>93030996</v>
      </c>
      <c r="F28" s="6">
        <v>118276188</v>
      </c>
      <c r="G28" s="25">
        <v>118276188</v>
      </c>
      <c r="H28" s="26">
        <v>0</v>
      </c>
      <c r="I28" s="24">
        <v>106678992</v>
      </c>
      <c r="J28" s="6">
        <v>67816552</v>
      </c>
      <c r="K28" s="25">
        <v>79596225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6253224</v>
      </c>
      <c r="D31" s="23">
        <v>28701445</v>
      </c>
      <c r="E31" s="24">
        <v>90900012</v>
      </c>
      <c r="F31" s="6">
        <v>158725565</v>
      </c>
      <c r="G31" s="25">
        <v>158725565</v>
      </c>
      <c r="H31" s="26">
        <v>0</v>
      </c>
      <c r="I31" s="24">
        <v>250567671</v>
      </c>
      <c r="J31" s="6">
        <v>243027444</v>
      </c>
      <c r="K31" s="25">
        <v>129142774</v>
      </c>
    </row>
    <row r="32" spans="1:11" ht="13.5">
      <c r="A32" s="33" t="s">
        <v>37</v>
      </c>
      <c r="B32" s="7">
        <f>SUM(B28:B31)</f>
        <v>71831200</v>
      </c>
      <c r="C32" s="7">
        <f aca="true" t="shared" si="5" ref="C32:K32">SUM(C28:C31)</f>
        <v>56660062</v>
      </c>
      <c r="D32" s="69">
        <f t="shared" si="5"/>
        <v>81467710</v>
      </c>
      <c r="E32" s="70">
        <f t="shared" si="5"/>
        <v>183931008</v>
      </c>
      <c r="F32" s="7">
        <f t="shared" si="5"/>
        <v>277001753</v>
      </c>
      <c r="G32" s="71">
        <f t="shared" si="5"/>
        <v>277001753</v>
      </c>
      <c r="H32" s="72">
        <f t="shared" si="5"/>
        <v>0</v>
      </c>
      <c r="I32" s="70">
        <f t="shared" si="5"/>
        <v>357246663</v>
      </c>
      <c r="J32" s="7">
        <f t="shared" si="5"/>
        <v>310843996</v>
      </c>
      <c r="K32" s="71">
        <f t="shared" si="5"/>
        <v>208738999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206080745</v>
      </c>
      <c r="C35" s="6">
        <v>270342785</v>
      </c>
      <c r="D35" s="23">
        <v>389894575</v>
      </c>
      <c r="E35" s="24">
        <v>115298664</v>
      </c>
      <c r="F35" s="6">
        <v>287573846</v>
      </c>
      <c r="G35" s="25">
        <v>287573846</v>
      </c>
      <c r="H35" s="26">
        <v>513432077</v>
      </c>
      <c r="I35" s="24">
        <v>221811143</v>
      </c>
      <c r="J35" s="6">
        <v>184836243</v>
      </c>
      <c r="K35" s="25">
        <v>261846051</v>
      </c>
    </row>
    <row r="36" spans="1:11" ht="13.5">
      <c r="A36" s="22" t="s">
        <v>40</v>
      </c>
      <c r="B36" s="6">
        <v>383911555</v>
      </c>
      <c r="C36" s="6">
        <v>474799215</v>
      </c>
      <c r="D36" s="23">
        <v>728293012</v>
      </c>
      <c r="E36" s="24">
        <v>183931008</v>
      </c>
      <c r="F36" s="6">
        <v>885294764</v>
      </c>
      <c r="G36" s="25">
        <v>885294764</v>
      </c>
      <c r="H36" s="26">
        <v>634094348</v>
      </c>
      <c r="I36" s="24">
        <v>1253560464</v>
      </c>
      <c r="J36" s="6">
        <v>1535029200</v>
      </c>
      <c r="K36" s="25">
        <v>1717225687</v>
      </c>
    </row>
    <row r="37" spans="1:11" ht="13.5">
      <c r="A37" s="22" t="s">
        <v>41</v>
      </c>
      <c r="B37" s="6">
        <v>51467485</v>
      </c>
      <c r="C37" s="6">
        <v>65752278</v>
      </c>
      <c r="D37" s="23">
        <v>75181996</v>
      </c>
      <c r="E37" s="24">
        <v>0</v>
      </c>
      <c r="F37" s="6">
        <v>65849380</v>
      </c>
      <c r="G37" s="25">
        <v>65849380</v>
      </c>
      <c r="H37" s="26">
        <v>62683855</v>
      </c>
      <c r="I37" s="24">
        <v>38461599</v>
      </c>
      <c r="J37" s="6">
        <v>40636640</v>
      </c>
      <c r="K37" s="25">
        <v>42058512</v>
      </c>
    </row>
    <row r="38" spans="1:11" ht="13.5">
      <c r="A38" s="22" t="s">
        <v>42</v>
      </c>
      <c r="B38" s="6">
        <v>6075985</v>
      </c>
      <c r="C38" s="6">
        <v>3333869</v>
      </c>
      <c r="D38" s="23">
        <v>127440603</v>
      </c>
      <c r="E38" s="24">
        <v>0</v>
      </c>
      <c r="F38" s="6">
        <v>5292472</v>
      </c>
      <c r="G38" s="25">
        <v>5292472</v>
      </c>
      <c r="H38" s="26">
        <v>3333869</v>
      </c>
      <c r="I38" s="24">
        <v>5292472</v>
      </c>
      <c r="J38" s="6">
        <v>5292472</v>
      </c>
      <c r="K38" s="25">
        <v>5292472</v>
      </c>
    </row>
    <row r="39" spans="1:11" ht="13.5">
      <c r="A39" s="22" t="s">
        <v>43</v>
      </c>
      <c r="B39" s="6">
        <v>532448830</v>
      </c>
      <c r="C39" s="6">
        <v>375617617</v>
      </c>
      <c r="D39" s="23">
        <v>679565281</v>
      </c>
      <c r="E39" s="24">
        <v>0</v>
      </c>
      <c r="F39" s="6">
        <v>1101726758</v>
      </c>
      <c r="G39" s="25">
        <v>1101726758</v>
      </c>
      <c r="H39" s="26">
        <v>929437753</v>
      </c>
      <c r="I39" s="24">
        <v>1431617536</v>
      </c>
      <c r="J39" s="6">
        <v>1673936331</v>
      </c>
      <c r="K39" s="25">
        <v>1931720754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257349208</v>
      </c>
      <c r="C42" s="6">
        <v>283000543</v>
      </c>
      <c r="D42" s="23">
        <v>289695856</v>
      </c>
      <c r="E42" s="24">
        <v>0</v>
      </c>
      <c r="F42" s="6">
        <v>298000</v>
      </c>
      <c r="G42" s="25">
        <v>298000</v>
      </c>
      <c r="H42" s="26">
        <v>459163273</v>
      </c>
      <c r="I42" s="24">
        <v>161420980</v>
      </c>
      <c r="J42" s="6">
        <v>253467120</v>
      </c>
      <c r="K42" s="25">
        <v>388095432</v>
      </c>
    </row>
    <row r="43" spans="1:11" ht="13.5">
      <c r="A43" s="22" t="s">
        <v>46</v>
      </c>
      <c r="B43" s="6">
        <v>-71831092</v>
      </c>
      <c r="C43" s="6">
        <v>-366485153</v>
      </c>
      <c r="D43" s="23">
        <v>-180553985</v>
      </c>
      <c r="E43" s="24">
        <v>-183931008</v>
      </c>
      <c r="F43" s="6">
        <v>-277001755</v>
      </c>
      <c r="G43" s="25">
        <v>-277001755</v>
      </c>
      <c r="H43" s="26">
        <v>-178621318</v>
      </c>
      <c r="I43" s="24">
        <v>-362246664</v>
      </c>
      <c r="J43" s="6">
        <v>-310843968</v>
      </c>
      <c r="K43" s="25">
        <v>-208738980</v>
      </c>
    </row>
    <row r="44" spans="1:11" ht="13.5">
      <c r="A44" s="22" t="s">
        <v>47</v>
      </c>
      <c r="B44" s="6">
        <v>815213</v>
      </c>
      <c r="C44" s="6">
        <v>0</v>
      </c>
      <c r="D44" s="23">
        <v>423604</v>
      </c>
      <c r="E44" s="24">
        <v>-423604</v>
      </c>
      <c r="F44" s="6">
        <v>-423604</v>
      </c>
      <c r="G44" s="25">
        <v>-423604</v>
      </c>
      <c r="H44" s="26">
        <v>-1843723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186333329</v>
      </c>
      <c r="C45" s="7">
        <v>102848415</v>
      </c>
      <c r="D45" s="69">
        <v>363309587</v>
      </c>
      <c r="E45" s="70">
        <v>-184354612</v>
      </c>
      <c r="F45" s="7">
        <v>53828920</v>
      </c>
      <c r="G45" s="71">
        <v>53828920</v>
      </c>
      <c r="H45" s="72">
        <v>947275537</v>
      </c>
      <c r="I45" s="70">
        <v>106959018</v>
      </c>
      <c r="J45" s="7">
        <v>113288778</v>
      </c>
      <c r="K45" s="71">
        <v>290644374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186333026</v>
      </c>
      <c r="C48" s="6">
        <v>250529988</v>
      </c>
      <c r="D48" s="23">
        <v>333366794</v>
      </c>
      <c r="E48" s="24">
        <v>118898664</v>
      </c>
      <c r="F48" s="6">
        <v>219948417</v>
      </c>
      <c r="G48" s="25">
        <v>219948417</v>
      </c>
      <c r="H48" s="26">
        <v>548589793</v>
      </c>
      <c r="I48" s="24">
        <v>166665618</v>
      </c>
      <c r="J48" s="6">
        <v>111287922</v>
      </c>
      <c r="K48" s="25">
        <v>169048386</v>
      </c>
    </row>
    <row r="49" spans="1:11" ht="13.5">
      <c r="A49" s="22" t="s">
        <v>51</v>
      </c>
      <c r="B49" s="6">
        <f>+B75</f>
        <v>49021448.18900685</v>
      </c>
      <c r="C49" s="6">
        <f aca="true" t="shared" si="6" ref="C49:K49">+C75</f>
        <v>24553127.929121736</v>
      </c>
      <c r="D49" s="23">
        <f t="shared" si="6"/>
        <v>51574880.681495115</v>
      </c>
      <c r="E49" s="24">
        <f t="shared" si="6"/>
        <v>0</v>
      </c>
      <c r="F49" s="6">
        <f t="shared" si="6"/>
        <v>61776308</v>
      </c>
      <c r="G49" s="25">
        <f t="shared" si="6"/>
        <v>61776308</v>
      </c>
      <c r="H49" s="26">
        <f t="shared" si="6"/>
        <v>45302937.1531694</v>
      </c>
      <c r="I49" s="24">
        <f t="shared" si="6"/>
        <v>21712961.047507226</v>
      </c>
      <c r="J49" s="6">
        <f t="shared" si="6"/>
        <v>10864514.186073843</v>
      </c>
      <c r="K49" s="25">
        <f t="shared" si="6"/>
        <v>4967267.283959262</v>
      </c>
    </row>
    <row r="50" spans="1:11" ht="13.5">
      <c r="A50" s="33" t="s">
        <v>52</v>
      </c>
      <c r="B50" s="7">
        <f>+B48-B49</f>
        <v>137311577.81099313</v>
      </c>
      <c r="C50" s="7">
        <f aca="true" t="shared" si="7" ref="C50:K50">+C48-C49</f>
        <v>225976860.07087827</v>
      </c>
      <c r="D50" s="69">
        <f t="shared" si="7"/>
        <v>281791913.31850487</v>
      </c>
      <c r="E50" s="70">
        <f t="shared" si="7"/>
        <v>118898664</v>
      </c>
      <c r="F50" s="7">
        <f t="shared" si="7"/>
        <v>158172109</v>
      </c>
      <c r="G50" s="71">
        <f t="shared" si="7"/>
        <v>158172109</v>
      </c>
      <c r="H50" s="72">
        <f t="shared" si="7"/>
        <v>503286855.8468306</v>
      </c>
      <c r="I50" s="70">
        <f t="shared" si="7"/>
        <v>144952656.95249277</v>
      </c>
      <c r="J50" s="7">
        <f t="shared" si="7"/>
        <v>100423407.81392616</v>
      </c>
      <c r="K50" s="71">
        <f t="shared" si="7"/>
        <v>164081118.71604073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372704369</v>
      </c>
      <c r="C53" s="6">
        <v>306855246</v>
      </c>
      <c r="D53" s="23">
        <v>586272911</v>
      </c>
      <c r="E53" s="24">
        <v>183931008</v>
      </c>
      <c r="F53" s="6">
        <v>865494762</v>
      </c>
      <c r="G53" s="25">
        <v>865494762</v>
      </c>
      <c r="H53" s="26">
        <v>481549321</v>
      </c>
      <c r="I53" s="24">
        <v>1211949661</v>
      </c>
      <c r="J53" s="6">
        <v>1525029196</v>
      </c>
      <c r="K53" s="25">
        <v>1651629462</v>
      </c>
    </row>
    <row r="54" spans="1:11" ht="13.5">
      <c r="A54" s="22" t="s">
        <v>55</v>
      </c>
      <c r="B54" s="6">
        <v>11286249</v>
      </c>
      <c r="C54" s="6">
        <v>0</v>
      </c>
      <c r="D54" s="23">
        <v>22201364</v>
      </c>
      <c r="E54" s="24">
        <v>16302468</v>
      </c>
      <c r="F54" s="6">
        <v>23192468</v>
      </c>
      <c r="G54" s="25">
        <v>23192468</v>
      </c>
      <c r="H54" s="26">
        <v>19364541</v>
      </c>
      <c r="I54" s="24">
        <v>24259332</v>
      </c>
      <c r="J54" s="6">
        <v>25375260</v>
      </c>
      <c r="K54" s="25">
        <v>26542512</v>
      </c>
    </row>
    <row r="55" spans="1:11" ht="13.5">
      <c r="A55" s="22" t="s">
        <v>56</v>
      </c>
      <c r="B55" s="6">
        <v>0</v>
      </c>
      <c r="C55" s="6">
        <v>2577662</v>
      </c>
      <c r="D55" s="23">
        <v>5753780</v>
      </c>
      <c r="E55" s="24">
        <v>23283996</v>
      </c>
      <c r="F55" s="6">
        <v>40071861</v>
      </c>
      <c r="G55" s="25">
        <v>40071861</v>
      </c>
      <c r="H55" s="26">
        <v>18248856</v>
      </c>
      <c r="I55" s="24">
        <v>76554679</v>
      </c>
      <c r="J55" s="6">
        <v>8000004</v>
      </c>
      <c r="K55" s="25">
        <v>25396387</v>
      </c>
    </row>
    <row r="56" spans="1:11" ht="13.5">
      <c r="A56" s="22" t="s">
        <v>57</v>
      </c>
      <c r="B56" s="6">
        <v>1447774</v>
      </c>
      <c r="C56" s="6">
        <v>2336383</v>
      </c>
      <c r="D56" s="23">
        <v>3687328</v>
      </c>
      <c r="E56" s="24">
        <v>151584</v>
      </c>
      <c r="F56" s="6">
        <v>11444167</v>
      </c>
      <c r="G56" s="25">
        <v>11444167</v>
      </c>
      <c r="H56" s="26">
        <v>1736812</v>
      </c>
      <c r="I56" s="24">
        <v>8240592</v>
      </c>
      <c r="J56" s="6">
        <v>9142656</v>
      </c>
      <c r="K56" s="25">
        <v>9563244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600000</v>
      </c>
      <c r="F59" s="6">
        <v>600000</v>
      </c>
      <c r="G59" s="25">
        <v>600000</v>
      </c>
      <c r="H59" s="26">
        <v>600000</v>
      </c>
      <c r="I59" s="24">
        <v>627600</v>
      </c>
      <c r="J59" s="6">
        <v>656470</v>
      </c>
      <c r="K59" s="25">
        <v>686667</v>
      </c>
    </row>
    <row r="60" spans="1:11" ht="13.5">
      <c r="A60" s="90" t="s">
        <v>60</v>
      </c>
      <c r="B60" s="6">
        <v>3000000</v>
      </c>
      <c r="C60" s="6">
        <v>0</v>
      </c>
      <c r="D60" s="23">
        <v>0</v>
      </c>
      <c r="E60" s="24">
        <v>0</v>
      </c>
      <c r="F60" s="6">
        <v>3000000</v>
      </c>
      <c r="G60" s="25">
        <v>3000000</v>
      </c>
      <c r="H60" s="26">
        <v>3000000</v>
      </c>
      <c r="I60" s="24">
        <v>3138000</v>
      </c>
      <c r="J60" s="6">
        <v>3282348</v>
      </c>
      <c r="K60" s="25">
        <v>3433336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19902</v>
      </c>
      <c r="C62" s="98">
        <v>19902</v>
      </c>
      <c r="D62" s="99">
        <v>19902</v>
      </c>
      <c r="E62" s="97">
        <v>19902</v>
      </c>
      <c r="F62" s="98">
        <v>19902</v>
      </c>
      <c r="G62" s="99">
        <v>19902</v>
      </c>
      <c r="H62" s="100">
        <v>19902</v>
      </c>
      <c r="I62" s="97">
        <v>19902</v>
      </c>
      <c r="J62" s="98">
        <v>19902</v>
      </c>
      <c r="K62" s="99">
        <v>19902</v>
      </c>
    </row>
    <row r="63" spans="1:11" ht="13.5">
      <c r="A63" s="96" t="s">
        <v>63</v>
      </c>
      <c r="B63" s="97">
        <v>14139</v>
      </c>
      <c r="C63" s="98">
        <v>14139</v>
      </c>
      <c r="D63" s="99">
        <v>14139</v>
      </c>
      <c r="E63" s="97">
        <v>14139</v>
      </c>
      <c r="F63" s="98">
        <v>14139</v>
      </c>
      <c r="G63" s="99">
        <v>14139</v>
      </c>
      <c r="H63" s="100">
        <v>14139</v>
      </c>
      <c r="I63" s="97">
        <v>14139</v>
      </c>
      <c r="J63" s="98">
        <v>14139</v>
      </c>
      <c r="K63" s="99">
        <v>14139</v>
      </c>
    </row>
    <row r="64" spans="1:11" ht="13.5">
      <c r="A64" s="96" t="s">
        <v>64</v>
      </c>
      <c r="B64" s="97">
        <v>6063</v>
      </c>
      <c r="C64" s="98">
        <v>6063</v>
      </c>
      <c r="D64" s="99">
        <v>6063</v>
      </c>
      <c r="E64" s="97">
        <v>6063</v>
      </c>
      <c r="F64" s="98">
        <v>6063</v>
      </c>
      <c r="G64" s="99">
        <v>6063</v>
      </c>
      <c r="H64" s="100">
        <v>6063</v>
      </c>
      <c r="I64" s="97">
        <v>6063</v>
      </c>
      <c r="J64" s="98">
        <v>6063</v>
      </c>
      <c r="K64" s="99">
        <v>6063</v>
      </c>
    </row>
    <row r="65" spans="1:11" ht="13.5">
      <c r="A65" s="96" t="s">
        <v>65</v>
      </c>
      <c r="B65" s="97">
        <v>88100</v>
      </c>
      <c r="C65" s="98">
        <v>88100</v>
      </c>
      <c r="D65" s="99">
        <v>88100</v>
      </c>
      <c r="E65" s="97">
        <v>88100</v>
      </c>
      <c r="F65" s="98">
        <v>88100</v>
      </c>
      <c r="G65" s="99">
        <v>88100</v>
      </c>
      <c r="H65" s="100">
        <v>88100</v>
      </c>
      <c r="I65" s="97">
        <v>88100</v>
      </c>
      <c r="J65" s="98">
        <v>88100</v>
      </c>
      <c r="K65" s="99">
        <v>88100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0.03844834500767749</v>
      </c>
      <c r="C70" s="5">
        <f aca="true" t="shared" si="8" ref="C70:K70">IF(ISERROR(C71/C72),0,(C71/C72))</f>
        <v>1.5769880887854892</v>
      </c>
      <c r="D70" s="5">
        <f t="shared" si="8"/>
        <v>0.20640670315594553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-0.11025758201438388</v>
      </c>
      <c r="I70" s="5">
        <f t="shared" si="8"/>
        <v>0.26918191328077895</v>
      </c>
      <c r="J70" s="5">
        <f t="shared" si="8"/>
        <v>0.3849042273144809</v>
      </c>
      <c r="K70" s="5">
        <f t="shared" si="8"/>
        <v>0.38490383840117465</v>
      </c>
    </row>
    <row r="71" spans="1:11" ht="12.75" hidden="1">
      <c r="A71" s="2" t="s">
        <v>108</v>
      </c>
      <c r="B71" s="2">
        <f>+B83</f>
        <v>13673532</v>
      </c>
      <c r="C71" s="2">
        <f aca="true" t="shared" si="9" ref="C71:K71">+C83</f>
        <v>41331940</v>
      </c>
      <c r="D71" s="2">
        <f t="shared" si="9"/>
        <v>8942280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8072219</v>
      </c>
      <c r="I71" s="2">
        <f t="shared" si="9"/>
        <v>17906544</v>
      </c>
      <c r="J71" s="2">
        <f t="shared" si="9"/>
        <v>18730248</v>
      </c>
      <c r="K71" s="2">
        <f t="shared" si="9"/>
        <v>19591824</v>
      </c>
    </row>
    <row r="72" spans="1:11" ht="12.75" hidden="1">
      <c r="A72" s="2" t="s">
        <v>109</v>
      </c>
      <c r="B72" s="2">
        <f>+B77</f>
        <v>355633825</v>
      </c>
      <c r="C72" s="2">
        <f aca="true" t="shared" si="10" ref="C72:K72">+C77</f>
        <v>26209418</v>
      </c>
      <c r="D72" s="2">
        <f t="shared" si="10"/>
        <v>43323593</v>
      </c>
      <c r="E72" s="2">
        <f t="shared" si="10"/>
        <v>34832448</v>
      </c>
      <c r="F72" s="2">
        <f t="shared" si="10"/>
        <v>55249813</v>
      </c>
      <c r="G72" s="2">
        <f t="shared" si="10"/>
        <v>55249813</v>
      </c>
      <c r="H72" s="2">
        <f t="shared" si="10"/>
        <v>-73212371</v>
      </c>
      <c r="I72" s="2">
        <f t="shared" si="10"/>
        <v>66522092</v>
      </c>
      <c r="J72" s="2">
        <f t="shared" si="10"/>
        <v>48662100</v>
      </c>
      <c r="K72" s="2">
        <f t="shared" si="10"/>
        <v>50900568</v>
      </c>
    </row>
    <row r="73" spans="1:11" ht="12.75" hidden="1">
      <c r="A73" s="2" t="s">
        <v>110</v>
      </c>
      <c r="B73" s="2">
        <f>+B74</f>
        <v>21818083.83333333</v>
      </c>
      <c r="C73" s="2">
        <f aca="true" t="shared" si="11" ref="C73:K73">+(C78+C80+C81+C82)-(B78+B80+B81+B82)</f>
        <v>-159447</v>
      </c>
      <c r="D73" s="2">
        <f t="shared" si="11"/>
        <v>36418475</v>
      </c>
      <c r="E73" s="2">
        <f t="shared" si="11"/>
        <v>-58868788</v>
      </c>
      <c r="F73" s="2">
        <f>+(F78+F80+F81+F82)-(D78+D80+D81+D82)</f>
        <v>11097650</v>
      </c>
      <c r="G73" s="2">
        <f>+(G78+G80+G81+G82)-(D78+D80+D81+D82)</f>
        <v>11097650</v>
      </c>
      <c r="H73" s="2">
        <f>+(H78+H80+H81+H82)-(D78+D80+D81+D82)</f>
        <v>-92134859</v>
      </c>
      <c r="I73" s="2">
        <f>+(I78+I80+I81+I82)-(E78+E80+E81+E82)</f>
        <v>57486532</v>
      </c>
      <c r="J73" s="2">
        <f t="shared" si="11"/>
        <v>18402796</v>
      </c>
      <c r="K73" s="2">
        <f t="shared" si="11"/>
        <v>19249344</v>
      </c>
    </row>
    <row r="74" spans="1:11" ht="12.75" hidden="1">
      <c r="A74" s="2" t="s">
        <v>111</v>
      </c>
      <c r="B74" s="2">
        <f>+TREND(C74:E74)</f>
        <v>21818083.83333333</v>
      </c>
      <c r="C74" s="2">
        <f>+C73</f>
        <v>-159447</v>
      </c>
      <c r="D74" s="2">
        <f aca="true" t="shared" si="12" ref="D74:K74">+D73</f>
        <v>36418475</v>
      </c>
      <c r="E74" s="2">
        <f t="shared" si="12"/>
        <v>-58868788</v>
      </c>
      <c r="F74" s="2">
        <f t="shared" si="12"/>
        <v>11097650</v>
      </c>
      <c r="G74" s="2">
        <f t="shared" si="12"/>
        <v>11097650</v>
      </c>
      <c r="H74" s="2">
        <f t="shared" si="12"/>
        <v>-92134859</v>
      </c>
      <c r="I74" s="2">
        <f t="shared" si="12"/>
        <v>57486532</v>
      </c>
      <c r="J74" s="2">
        <f t="shared" si="12"/>
        <v>18402796</v>
      </c>
      <c r="K74" s="2">
        <f t="shared" si="12"/>
        <v>19249344</v>
      </c>
    </row>
    <row r="75" spans="1:11" ht="12.75" hidden="1">
      <c r="A75" s="2" t="s">
        <v>112</v>
      </c>
      <c r="B75" s="2">
        <f>+B84-(((B80+B81+B78)*B70)-B79)</f>
        <v>49021448.18900685</v>
      </c>
      <c r="C75" s="2">
        <f aca="true" t="shared" si="13" ref="C75:K75">+C84-(((C80+C81+C78)*C70)-C79)</f>
        <v>24553127.929121736</v>
      </c>
      <c r="D75" s="2">
        <f t="shared" si="13"/>
        <v>51574880.681495115</v>
      </c>
      <c r="E75" s="2">
        <f t="shared" si="13"/>
        <v>0</v>
      </c>
      <c r="F75" s="2">
        <f t="shared" si="13"/>
        <v>61776308</v>
      </c>
      <c r="G75" s="2">
        <f t="shared" si="13"/>
        <v>61776308</v>
      </c>
      <c r="H75" s="2">
        <f t="shared" si="13"/>
        <v>45302937.1531694</v>
      </c>
      <c r="I75" s="2">
        <f t="shared" si="13"/>
        <v>21712961.047507226</v>
      </c>
      <c r="J75" s="2">
        <f t="shared" si="13"/>
        <v>10864514.186073843</v>
      </c>
      <c r="K75" s="2">
        <f t="shared" si="13"/>
        <v>4967267.283959262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355633825</v>
      </c>
      <c r="C77" s="3">
        <v>26209418</v>
      </c>
      <c r="D77" s="3">
        <v>43323593</v>
      </c>
      <c r="E77" s="3">
        <v>34832448</v>
      </c>
      <c r="F77" s="3">
        <v>55249813</v>
      </c>
      <c r="G77" s="3">
        <v>55249813</v>
      </c>
      <c r="H77" s="3">
        <v>-73212371</v>
      </c>
      <c r="I77" s="3">
        <v>66522092</v>
      </c>
      <c r="J77" s="3">
        <v>48662100</v>
      </c>
      <c r="K77" s="3">
        <v>50900568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49752342</v>
      </c>
      <c r="C79" s="3">
        <v>54279847</v>
      </c>
      <c r="D79" s="3">
        <v>62982729</v>
      </c>
      <c r="E79" s="3">
        <v>0</v>
      </c>
      <c r="F79" s="3">
        <v>61776308</v>
      </c>
      <c r="G79" s="3">
        <v>61776308</v>
      </c>
      <c r="H79" s="3">
        <v>49367701</v>
      </c>
      <c r="I79" s="3">
        <v>34776283</v>
      </c>
      <c r="J79" s="3">
        <v>36951324</v>
      </c>
      <c r="K79" s="3">
        <v>38373196</v>
      </c>
    </row>
    <row r="80" spans="1:11" ht="12.75" hidden="1">
      <c r="A80" s="1" t="s">
        <v>69</v>
      </c>
      <c r="B80" s="3">
        <v>2562535</v>
      </c>
      <c r="C80" s="3">
        <v>12359234</v>
      </c>
      <c r="D80" s="3">
        <v>40339906</v>
      </c>
      <c r="E80" s="3">
        <v>-3600000</v>
      </c>
      <c r="F80" s="3">
        <v>44413085</v>
      </c>
      <c r="G80" s="3">
        <v>44413085</v>
      </c>
      <c r="H80" s="3">
        <v>-52610272</v>
      </c>
      <c r="I80" s="3">
        <v>40992806</v>
      </c>
      <c r="J80" s="3">
        <v>59395602</v>
      </c>
      <c r="K80" s="3">
        <v>78644946</v>
      </c>
    </row>
    <row r="81" spans="1:11" ht="12.75" hidden="1">
      <c r="A81" s="1" t="s">
        <v>70</v>
      </c>
      <c r="B81" s="3">
        <v>16447225</v>
      </c>
      <c r="C81" s="3">
        <v>6491079</v>
      </c>
      <c r="D81" s="3">
        <v>14928882</v>
      </c>
      <c r="E81" s="3">
        <v>0</v>
      </c>
      <c r="F81" s="3">
        <v>21953353</v>
      </c>
      <c r="G81" s="3">
        <v>21953353</v>
      </c>
      <c r="H81" s="3">
        <v>15744201</v>
      </c>
      <c r="I81" s="3">
        <v>11289020</v>
      </c>
      <c r="J81" s="3">
        <v>11289020</v>
      </c>
      <c r="K81" s="3">
        <v>11289020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1604706</v>
      </c>
      <c r="J82" s="3">
        <v>1604706</v>
      </c>
      <c r="K82" s="3">
        <v>1604706</v>
      </c>
    </row>
    <row r="83" spans="1:11" ht="12.75" hidden="1">
      <c r="A83" s="1" t="s">
        <v>72</v>
      </c>
      <c r="B83" s="3">
        <v>13673532</v>
      </c>
      <c r="C83" s="3">
        <v>41331940</v>
      </c>
      <c r="D83" s="3">
        <v>8942280</v>
      </c>
      <c r="E83" s="3">
        <v>0</v>
      </c>
      <c r="F83" s="3">
        <v>0</v>
      </c>
      <c r="G83" s="3">
        <v>0</v>
      </c>
      <c r="H83" s="3">
        <v>8072219</v>
      </c>
      <c r="I83" s="3">
        <v>17906544</v>
      </c>
      <c r="J83" s="3">
        <v>18730248</v>
      </c>
      <c r="K83" s="3">
        <v>19591824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1010000</v>
      </c>
      <c r="J84" s="3">
        <v>1120000</v>
      </c>
      <c r="K84" s="3">
        <v>1210000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121457754</v>
      </c>
      <c r="C6" s="6">
        <v>108194878</v>
      </c>
      <c r="D6" s="23">
        <v>157343710</v>
      </c>
      <c r="E6" s="24">
        <v>146031000</v>
      </c>
      <c r="F6" s="6">
        <v>198546000</v>
      </c>
      <c r="G6" s="25">
        <v>198546000</v>
      </c>
      <c r="H6" s="26">
        <v>162017577</v>
      </c>
      <c r="I6" s="24">
        <v>207850086</v>
      </c>
      <c r="J6" s="6">
        <v>217411190</v>
      </c>
      <c r="K6" s="25">
        <v>227412105</v>
      </c>
    </row>
    <row r="7" spans="1:11" ht="13.5">
      <c r="A7" s="22" t="s">
        <v>20</v>
      </c>
      <c r="B7" s="6">
        <v>34853707</v>
      </c>
      <c r="C7" s="6">
        <v>35609589</v>
      </c>
      <c r="D7" s="23">
        <v>25693497</v>
      </c>
      <c r="E7" s="24">
        <v>24288000</v>
      </c>
      <c r="F7" s="6">
        <v>29502000</v>
      </c>
      <c r="G7" s="25">
        <v>29502000</v>
      </c>
      <c r="H7" s="26">
        <v>27317351</v>
      </c>
      <c r="I7" s="24">
        <v>30830004</v>
      </c>
      <c r="J7" s="6">
        <v>32248176</v>
      </c>
      <c r="K7" s="25">
        <v>33731592</v>
      </c>
    </row>
    <row r="8" spans="1:11" ht="13.5">
      <c r="A8" s="22" t="s">
        <v>21</v>
      </c>
      <c r="B8" s="6">
        <v>697769068</v>
      </c>
      <c r="C8" s="6">
        <v>1360762915</v>
      </c>
      <c r="D8" s="23">
        <v>1371422569</v>
      </c>
      <c r="E8" s="24">
        <v>1519297088</v>
      </c>
      <c r="F8" s="6">
        <v>1028153400</v>
      </c>
      <c r="G8" s="25">
        <v>1028153400</v>
      </c>
      <c r="H8" s="26">
        <v>1470407430</v>
      </c>
      <c r="I8" s="24">
        <v>1092715644</v>
      </c>
      <c r="J8" s="6">
        <v>1216630500</v>
      </c>
      <c r="K8" s="25">
        <v>1317613152</v>
      </c>
    </row>
    <row r="9" spans="1:11" ht="13.5">
      <c r="A9" s="22" t="s">
        <v>22</v>
      </c>
      <c r="B9" s="6">
        <v>44814162</v>
      </c>
      <c r="C9" s="6">
        <v>1805107</v>
      </c>
      <c r="D9" s="23">
        <v>9515298</v>
      </c>
      <c r="E9" s="24">
        <v>9336000</v>
      </c>
      <c r="F9" s="6">
        <v>18446000</v>
      </c>
      <c r="G9" s="25">
        <v>18446000</v>
      </c>
      <c r="H9" s="26">
        <v>15128605</v>
      </c>
      <c r="I9" s="24">
        <v>27521910</v>
      </c>
      <c r="J9" s="6">
        <v>28787952</v>
      </c>
      <c r="K9" s="25">
        <v>30112157</v>
      </c>
    </row>
    <row r="10" spans="1:11" ht="25.5">
      <c r="A10" s="27" t="s">
        <v>102</v>
      </c>
      <c r="B10" s="28">
        <f>SUM(B5:B9)</f>
        <v>898894691</v>
      </c>
      <c r="C10" s="29">
        <f aca="true" t="shared" si="0" ref="C10:K10">SUM(C5:C9)</f>
        <v>1506372489</v>
      </c>
      <c r="D10" s="30">
        <f t="shared" si="0"/>
        <v>1563975074</v>
      </c>
      <c r="E10" s="28">
        <f t="shared" si="0"/>
        <v>1698952088</v>
      </c>
      <c r="F10" s="29">
        <f t="shared" si="0"/>
        <v>1274647400</v>
      </c>
      <c r="G10" s="31">
        <f t="shared" si="0"/>
        <v>1274647400</v>
      </c>
      <c r="H10" s="32">
        <f t="shared" si="0"/>
        <v>1674870963</v>
      </c>
      <c r="I10" s="28">
        <f t="shared" si="0"/>
        <v>1358917644</v>
      </c>
      <c r="J10" s="29">
        <f t="shared" si="0"/>
        <v>1495077818</v>
      </c>
      <c r="K10" s="31">
        <f t="shared" si="0"/>
        <v>1608869006</v>
      </c>
    </row>
    <row r="11" spans="1:11" ht="13.5">
      <c r="A11" s="22" t="s">
        <v>23</v>
      </c>
      <c r="B11" s="6">
        <v>439934786</v>
      </c>
      <c r="C11" s="6">
        <v>447201858</v>
      </c>
      <c r="D11" s="23">
        <v>521214416</v>
      </c>
      <c r="E11" s="24">
        <v>595022239</v>
      </c>
      <c r="F11" s="6">
        <v>591330256</v>
      </c>
      <c r="G11" s="25">
        <v>591330256</v>
      </c>
      <c r="H11" s="26">
        <v>607053163</v>
      </c>
      <c r="I11" s="24">
        <v>631768896</v>
      </c>
      <c r="J11" s="6">
        <v>668338452</v>
      </c>
      <c r="K11" s="25">
        <v>707034072</v>
      </c>
    </row>
    <row r="12" spans="1:11" ht="13.5">
      <c r="A12" s="22" t="s">
        <v>24</v>
      </c>
      <c r="B12" s="6">
        <v>10917528</v>
      </c>
      <c r="C12" s="6">
        <v>13918539</v>
      </c>
      <c r="D12" s="23">
        <v>13331816</v>
      </c>
      <c r="E12" s="24">
        <v>12834541</v>
      </c>
      <c r="F12" s="6">
        <v>14680273</v>
      </c>
      <c r="G12" s="25">
        <v>14680273</v>
      </c>
      <c r="H12" s="26">
        <v>15067202</v>
      </c>
      <c r="I12" s="24">
        <v>16867104</v>
      </c>
      <c r="J12" s="6">
        <v>17649888</v>
      </c>
      <c r="K12" s="25">
        <v>18469224</v>
      </c>
    </row>
    <row r="13" spans="1:11" ht="13.5">
      <c r="A13" s="22" t="s">
        <v>103</v>
      </c>
      <c r="B13" s="6">
        <v>240687568</v>
      </c>
      <c r="C13" s="6">
        <v>322972715</v>
      </c>
      <c r="D13" s="23">
        <v>192732727</v>
      </c>
      <c r="E13" s="24">
        <v>41089782</v>
      </c>
      <c r="F13" s="6">
        <v>100000000</v>
      </c>
      <c r="G13" s="25">
        <v>100000000</v>
      </c>
      <c r="H13" s="26">
        <v>191117230</v>
      </c>
      <c r="I13" s="24">
        <v>145792500</v>
      </c>
      <c r="J13" s="6">
        <v>152790540</v>
      </c>
      <c r="K13" s="25">
        <v>160124484</v>
      </c>
    </row>
    <row r="14" spans="1:11" ht="13.5">
      <c r="A14" s="22" t="s">
        <v>25</v>
      </c>
      <c r="B14" s="6">
        <v>0</v>
      </c>
      <c r="C14" s="6">
        <v>1178152</v>
      </c>
      <c r="D14" s="23">
        <v>1642741</v>
      </c>
      <c r="E14" s="24">
        <v>1200000</v>
      </c>
      <c r="F14" s="6">
        <v>550000</v>
      </c>
      <c r="G14" s="25">
        <v>550000</v>
      </c>
      <c r="H14" s="26">
        <v>348044</v>
      </c>
      <c r="I14" s="24">
        <v>395772</v>
      </c>
      <c r="J14" s="6">
        <v>414768</v>
      </c>
      <c r="K14" s="25">
        <v>434676</v>
      </c>
    </row>
    <row r="15" spans="1:11" ht="13.5">
      <c r="A15" s="22" t="s">
        <v>26</v>
      </c>
      <c r="B15" s="6">
        <v>51208455</v>
      </c>
      <c r="C15" s="6">
        <v>87597962</v>
      </c>
      <c r="D15" s="23">
        <v>116076426</v>
      </c>
      <c r="E15" s="24">
        <v>48605487</v>
      </c>
      <c r="F15" s="6">
        <v>52706901</v>
      </c>
      <c r="G15" s="25">
        <v>52706901</v>
      </c>
      <c r="H15" s="26">
        <v>76697041</v>
      </c>
      <c r="I15" s="24">
        <v>104462064</v>
      </c>
      <c r="J15" s="6">
        <v>138400440</v>
      </c>
      <c r="K15" s="25">
        <v>145155000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700008</v>
      </c>
      <c r="J16" s="6">
        <v>732192</v>
      </c>
      <c r="K16" s="25">
        <v>765888</v>
      </c>
    </row>
    <row r="17" spans="1:11" ht="13.5">
      <c r="A17" s="22" t="s">
        <v>27</v>
      </c>
      <c r="B17" s="6">
        <v>305279486</v>
      </c>
      <c r="C17" s="6">
        <v>515714524</v>
      </c>
      <c r="D17" s="23">
        <v>529364167</v>
      </c>
      <c r="E17" s="24">
        <v>335941651</v>
      </c>
      <c r="F17" s="6">
        <v>382109911</v>
      </c>
      <c r="G17" s="25">
        <v>382109911</v>
      </c>
      <c r="H17" s="26">
        <v>438319965</v>
      </c>
      <c r="I17" s="24">
        <v>371560788</v>
      </c>
      <c r="J17" s="6">
        <v>334192644</v>
      </c>
      <c r="K17" s="25">
        <v>393738648</v>
      </c>
    </row>
    <row r="18" spans="1:11" ht="13.5">
      <c r="A18" s="33" t="s">
        <v>28</v>
      </c>
      <c r="B18" s="34">
        <f>SUM(B11:B17)</f>
        <v>1048027823</v>
      </c>
      <c r="C18" s="35">
        <f aca="true" t="shared" si="1" ref="C18:K18">SUM(C11:C17)</f>
        <v>1388583750</v>
      </c>
      <c r="D18" s="36">
        <f t="shared" si="1"/>
        <v>1374362293</v>
      </c>
      <c r="E18" s="34">
        <f t="shared" si="1"/>
        <v>1034693700</v>
      </c>
      <c r="F18" s="35">
        <f t="shared" si="1"/>
        <v>1141377341</v>
      </c>
      <c r="G18" s="37">
        <f t="shared" si="1"/>
        <v>1141377341</v>
      </c>
      <c r="H18" s="38">
        <f t="shared" si="1"/>
        <v>1328602645</v>
      </c>
      <c r="I18" s="34">
        <f t="shared" si="1"/>
        <v>1271547132</v>
      </c>
      <c r="J18" s="35">
        <f t="shared" si="1"/>
        <v>1312518924</v>
      </c>
      <c r="K18" s="37">
        <f t="shared" si="1"/>
        <v>1425721992</v>
      </c>
    </row>
    <row r="19" spans="1:11" ht="13.5">
      <c r="A19" s="33" t="s">
        <v>29</v>
      </c>
      <c r="B19" s="39">
        <f>+B10-B18</f>
        <v>-149133132</v>
      </c>
      <c r="C19" s="40">
        <f aca="true" t="shared" si="2" ref="C19:K19">+C10-C18</f>
        <v>117788739</v>
      </c>
      <c r="D19" s="41">
        <f t="shared" si="2"/>
        <v>189612781</v>
      </c>
      <c r="E19" s="39">
        <f t="shared" si="2"/>
        <v>664258388</v>
      </c>
      <c r="F19" s="40">
        <f t="shared" si="2"/>
        <v>133270059</v>
      </c>
      <c r="G19" s="42">
        <f t="shared" si="2"/>
        <v>133270059</v>
      </c>
      <c r="H19" s="43">
        <f t="shared" si="2"/>
        <v>346268318</v>
      </c>
      <c r="I19" s="39">
        <f t="shared" si="2"/>
        <v>87370512</v>
      </c>
      <c r="J19" s="40">
        <f t="shared" si="2"/>
        <v>182558894</v>
      </c>
      <c r="K19" s="42">
        <f t="shared" si="2"/>
        <v>183147014</v>
      </c>
    </row>
    <row r="20" spans="1:11" ht="25.5">
      <c r="A20" s="44" t="s">
        <v>30</v>
      </c>
      <c r="B20" s="45">
        <v>607280000</v>
      </c>
      <c r="C20" s="46">
        <v>0</v>
      </c>
      <c r="D20" s="47">
        <v>0</v>
      </c>
      <c r="E20" s="45">
        <v>50000000</v>
      </c>
      <c r="F20" s="46">
        <v>541115600</v>
      </c>
      <c r="G20" s="48">
        <v>541115600</v>
      </c>
      <c r="H20" s="49">
        <v>0</v>
      </c>
      <c r="I20" s="45">
        <v>678706344</v>
      </c>
      <c r="J20" s="46">
        <v>590603496</v>
      </c>
      <c r="K20" s="48">
        <v>625580856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225000</v>
      </c>
      <c r="F21" s="52">
        <v>0</v>
      </c>
      <c r="G21" s="54">
        <v>0</v>
      </c>
      <c r="H21" s="55">
        <v>0</v>
      </c>
      <c r="I21" s="51">
        <v>920004</v>
      </c>
      <c r="J21" s="52">
        <v>962316</v>
      </c>
      <c r="K21" s="54">
        <v>1006584</v>
      </c>
    </row>
    <row r="22" spans="1:11" ht="25.5">
      <c r="A22" s="56" t="s">
        <v>105</v>
      </c>
      <c r="B22" s="57">
        <f>SUM(B19:B21)</f>
        <v>458146868</v>
      </c>
      <c r="C22" s="58">
        <f aca="true" t="shared" si="3" ref="C22:K22">SUM(C19:C21)</f>
        <v>117788739</v>
      </c>
      <c r="D22" s="59">
        <f t="shared" si="3"/>
        <v>189612781</v>
      </c>
      <c r="E22" s="57">
        <f t="shared" si="3"/>
        <v>714483388</v>
      </c>
      <c r="F22" s="58">
        <f t="shared" si="3"/>
        <v>674385659</v>
      </c>
      <c r="G22" s="60">
        <f t="shared" si="3"/>
        <v>674385659</v>
      </c>
      <c r="H22" s="61">
        <f t="shared" si="3"/>
        <v>346268318</v>
      </c>
      <c r="I22" s="57">
        <f t="shared" si="3"/>
        <v>766996860</v>
      </c>
      <c r="J22" s="58">
        <f t="shared" si="3"/>
        <v>774124706</v>
      </c>
      <c r="K22" s="60">
        <f t="shared" si="3"/>
        <v>809734454</v>
      </c>
    </row>
    <row r="23" spans="1:11" ht="13.5">
      <c r="A23" s="50" t="s">
        <v>31</v>
      </c>
      <c r="B23" s="6">
        <v>2201210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460348078</v>
      </c>
      <c r="C24" s="40">
        <f aca="true" t="shared" si="4" ref="C24:K24">SUM(C22:C23)</f>
        <v>117788739</v>
      </c>
      <c r="D24" s="41">
        <f t="shared" si="4"/>
        <v>189612781</v>
      </c>
      <c r="E24" s="39">
        <f t="shared" si="4"/>
        <v>714483388</v>
      </c>
      <c r="F24" s="40">
        <f t="shared" si="4"/>
        <v>674385659</v>
      </c>
      <c r="G24" s="42">
        <f t="shared" si="4"/>
        <v>674385659</v>
      </c>
      <c r="H24" s="43">
        <f t="shared" si="4"/>
        <v>346268318</v>
      </c>
      <c r="I24" s="39">
        <f t="shared" si="4"/>
        <v>766996860</v>
      </c>
      <c r="J24" s="40">
        <f t="shared" si="4"/>
        <v>774124706</v>
      </c>
      <c r="K24" s="42">
        <f t="shared" si="4"/>
        <v>809734454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719503017</v>
      </c>
      <c r="C27" s="7">
        <v>335041420</v>
      </c>
      <c r="D27" s="69">
        <v>725535358</v>
      </c>
      <c r="E27" s="70">
        <v>714483388</v>
      </c>
      <c r="F27" s="7">
        <v>679012859</v>
      </c>
      <c r="G27" s="71">
        <v>679012859</v>
      </c>
      <c r="H27" s="72">
        <v>597403454</v>
      </c>
      <c r="I27" s="70">
        <v>766996884</v>
      </c>
      <c r="J27" s="7">
        <v>774124716</v>
      </c>
      <c r="K27" s="71">
        <v>809734452</v>
      </c>
    </row>
    <row r="28" spans="1:11" ht="13.5">
      <c r="A28" s="73" t="s">
        <v>34</v>
      </c>
      <c r="B28" s="6">
        <v>678880000</v>
      </c>
      <c r="C28" s="6">
        <v>0</v>
      </c>
      <c r="D28" s="23">
        <v>0</v>
      </c>
      <c r="E28" s="24">
        <v>0</v>
      </c>
      <c r="F28" s="6">
        <v>547025783</v>
      </c>
      <c r="G28" s="25">
        <v>547025783</v>
      </c>
      <c r="H28" s="26">
        <v>460580046</v>
      </c>
      <c r="I28" s="24">
        <v>660206340</v>
      </c>
      <c r="J28" s="6">
        <v>774124716</v>
      </c>
      <c r="K28" s="25">
        <v>809734452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40623017</v>
      </c>
      <c r="C31" s="6">
        <v>0</v>
      </c>
      <c r="D31" s="23">
        <v>0</v>
      </c>
      <c r="E31" s="24">
        <v>0</v>
      </c>
      <c r="F31" s="6">
        <v>131987076</v>
      </c>
      <c r="G31" s="25">
        <v>131987076</v>
      </c>
      <c r="H31" s="26">
        <v>106198511</v>
      </c>
      <c r="I31" s="24">
        <v>106790544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719503017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0</v>
      </c>
      <c r="F32" s="7">
        <f t="shared" si="5"/>
        <v>679012859</v>
      </c>
      <c r="G32" s="71">
        <f t="shared" si="5"/>
        <v>679012859</v>
      </c>
      <c r="H32" s="72">
        <f t="shared" si="5"/>
        <v>566778557</v>
      </c>
      <c r="I32" s="70">
        <f t="shared" si="5"/>
        <v>766996884</v>
      </c>
      <c r="J32" s="7">
        <f t="shared" si="5"/>
        <v>774124716</v>
      </c>
      <c r="K32" s="71">
        <f t="shared" si="5"/>
        <v>809734452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566839748</v>
      </c>
      <c r="C35" s="6">
        <v>599290775</v>
      </c>
      <c r="D35" s="23">
        <v>742176350</v>
      </c>
      <c r="E35" s="24">
        <v>1</v>
      </c>
      <c r="F35" s="6">
        <v>767170420</v>
      </c>
      <c r="G35" s="25">
        <v>767170420</v>
      </c>
      <c r="H35" s="26">
        <v>918356852</v>
      </c>
      <c r="I35" s="24">
        <v>1035239194</v>
      </c>
      <c r="J35" s="6">
        <v>1169149686</v>
      </c>
      <c r="K35" s="25">
        <v>1223708626</v>
      </c>
    </row>
    <row r="36" spans="1:11" ht="13.5">
      <c r="A36" s="22" t="s">
        <v>40</v>
      </c>
      <c r="B36" s="6">
        <v>5618656395</v>
      </c>
      <c r="C36" s="6">
        <v>5852987160</v>
      </c>
      <c r="D36" s="23">
        <v>4434520592</v>
      </c>
      <c r="E36" s="24">
        <v>714483388</v>
      </c>
      <c r="F36" s="6">
        <v>5113533754</v>
      </c>
      <c r="G36" s="25">
        <v>5113533754</v>
      </c>
      <c r="H36" s="26">
        <v>4816506096</v>
      </c>
      <c r="I36" s="24">
        <v>5026769997</v>
      </c>
      <c r="J36" s="6">
        <v>5176905258</v>
      </c>
      <c r="K36" s="25">
        <v>5341247172</v>
      </c>
    </row>
    <row r="37" spans="1:11" ht="13.5">
      <c r="A37" s="22" t="s">
        <v>41</v>
      </c>
      <c r="B37" s="6">
        <v>724871613</v>
      </c>
      <c r="C37" s="6">
        <v>820577730</v>
      </c>
      <c r="D37" s="23">
        <v>1091292172</v>
      </c>
      <c r="E37" s="24">
        <v>0</v>
      </c>
      <c r="F37" s="6">
        <v>1121300617</v>
      </c>
      <c r="G37" s="25">
        <v>1121300617</v>
      </c>
      <c r="H37" s="26">
        <v>1317133261</v>
      </c>
      <c r="I37" s="24">
        <v>717132199</v>
      </c>
      <c r="J37" s="6">
        <v>683221103</v>
      </c>
      <c r="K37" s="25">
        <v>542530217</v>
      </c>
    </row>
    <row r="38" spans="1:11" ht="13.5">
      <c r="A38" s="22" t="s">
        <v>42</v>
      </c>
      <c r="B38" s="6">
        <v>0</v>
      </c>
      <c r="C38" s="6">
        <v>2484093</v>
      </c>
      <c r="D38" s="23">
        <v>386884</v>
      </c>
      <c r="E38" s="24">
        <v>0</v>
      </c>
      <c r="F38" s="6">
        <v>0</v>
      </c>
      <c r="G38" s="25">
        <v>0</v>
      </c>
      <c r="H38" s="26">
        <v>386884</v>
      </c>
      <c r="I38" s="24">
        <v>3454323</v>
      </c>
      <c r="J38" s="6">
        <v>2345432</v>
      </c>
      <c r="K38" s="25">
        <v>1242455</v>
      </c>
    </row>
    <row r="39" spans="1:11" ht="13.5">
      <c r="A39" s="22" t="s">
        <v>43</v>
      </c>
      <c r="B39" s="6">
        <v>5460624530</v>
      </c>
      <c r="C39" s="6">
        <v>5511427372</v>
      </c>
      <c r="D39" s="23">
        <v>3895405115</v>
      </c>
      <c r="E39" s="24">
        <v>0</v>
      </c>
      <c r="F39" s="6">
        <v>4759403557</v>
      </c>
      <c r="G39" s="25">
        <v>4759403557</v>
      </c>
      <c r="H39" s="26">
        <v>4070047381</v>
      </c>
      <c r="I39" s="24">
        <v>5341422669</v>
      </c>
      <c r="J39" s="6">
        <v>5660488409</v>
      </c>
      <c r="K39" s="25">
        <v>6021183126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442418631</v>
      </c>
      <c r="C42" s="6">
        <v>1556528766</v>
      </c>
      <c r="D42" s="23">
        <v>2006291445</v>
      </c>
      <c r="E42" s="24">
        <v>1575914728</v>
      </c>
      <c r="F42" s="6">
        <v>1155001604</v>
      </c>
      <c r="G42" s="25">
        <v>1155001604</v>
      </c>
      <c r="H42" s="26">
        <v>2494372966</v>
      </c>
      <c r="I42" s="24">
        <v>1454964</v>
      </c>
      <c r="J42" s="6">
        <v>-1292112</v>
      </c>
      <c r="K42" s="25">
        <v>-1011624</v>
      </c>
    </row>
    <row r="43" spans="1:11" ht="13.5">
      <c r="A43" s="22" t="s">
        <v>46</v>
      </c>
      <c r="B43" s="6">
        <v>-459056912</v>
      </c>
      <c r="C43" s="6">
        <v>-504286906</v>
      </c>
      <c r="D43" s="23">
        <v>-504982357</v>
      </c>
      <c r="E43" s="24">
        <v>-714483388</v>
      </c>
      <c r="F43" s="6">
        <v>-676926859</v>
      </c>
      <c r="G43" s="25">
        <v>-676926859</v>
      </c>
      <c r="H43" s="26">
        <v>-604240491</v>
      </c>
      <c r="I43" s="24">
        <v>-766996884</v>
      </c>
      <c r="J43" s="6">
        <v>-774124716</v>
      </c>
      <c r="K43" s="25">
        <v>-809734452</v>
      </c>
    </row>
    <row r="44" spans="1:11" ht="13.5">
      <c r="A44" s="22" t="s">
        <v>47</v>
      </c>
      <c r="B44" s="6">
        <v>-726893</v>
      </c>
      <c r="C44" s="6">
        <v>4967492</v>
      </c>
      <c r="D44" s="23">
        <v>3218404</v>
      </c>
      <c r="E44" s="24">
        <v>-8185896</v>
      </c>
      <c r="F44" s="6">
        <v>4409170</v>
      </c>
      <c r="G44" s="25">
        <v>4409170</v>
      </c>
      <c r="H44" s="26">
        <v>3776726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153607867</v>
      </c>
      <c r="C45" s="7">
        <v>1210811219</v>
      </c>
      <c r="D45" s="69">
        <v>1673072768</v>
      </c>
      <c r="E45" s="70">
        <v>853245444</v>
      </c>
      <c r="F45" s="7">
        <v>717655373</v>
      </c>
      <c r="G45" s="71">
        <v>717655373</v>
      </c>
      <c r="H45" s="72">
        <v>2188601800</v>
      </c>
      <c r="I45" s="70">
        <v>-563184291</v>
      </c>
      <c r="J45" s="7">
        <v>-534293370</v>
      </c>
      <c r="K45" s="71">
        <v>-547987590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153601867</v>
      </c>
      <c r="C48" s="6">
        <v>169121633</v>
      </c>
      <c r="D48" s="23">
        <v>235171451</v>
      </c>
      <c r="E48" s="24">
        <v>1</v>
      </c>
      <c r="F48" s="6">
        <v>94272461</v>
      </c>
      <c r="G48" s="25">
        <v>94272461</v>
      </c>
      <c r="H48" s="26">
        <v>275467084</v>
      </c>
      <c r="I48" s="24">
        <v>198694053</v>
      </c>
      <c r="J48" s="6">
        <v>237582942</v>
      </c>
      <c r="K48" s="25">
        <v>259360722</v>
      </c>
    </row>
    <row r="49" spans="1:11" ht="13.5">
      <c r="A49" s="22" t="s">
        <v>51</v>
      </c>
      <c r="B49" s="6">
        <f>+B75</f>
        <v>467635006.3772474</v>
      </c>
      <c r="C49" s="6">
        <f aca="true" t="shared" si="6" ref="C49:K49">+C75</f>
        <v>-461358028.80137515</v>
      </c>
      <c r="D49" s="23">
        <f t="shared" si="6"/>
        <v>612384785.0023</v>
      </c>
      <c r="E49" s="24">
        <f t="shared" si="6"/>
        <v>44670228</v>
      </c>
      <c r="F49" s="6">
        <f t="shared" si="6"/>
        <v>867492711.9138947</v>
      </c>
      <c r="G49" s="25">
        <f t="shared" si="6"/>
        <v>867492711.9138947</v>
      </c>
      <c r="H49" s="26">
        <f t="shared" si="6"/>
        <v>737493006.440202</v>
      </c>
      <c r="I49" s="24">
        <f t="shared" si="6"/>
        <v>73818178.76191735</v>
      </c>
      <c r="J49" s="6">
        <f t="shared" si="6"/>
        <v>-25845705.2148304</v>
      </c>
      <c r="K49" s="25">
        <f t="shared" si="6"/>
        <v>-177885681.0766617</v>
      </c>
    </row>
    <row r="50" spans="1:11" ht="13.5">
      <c r="A50" s="33" t="s">
        <v>52</v>
      </c>
      <c r="B50" s="7">
        <f>+B48-B49</f>
        <v>-314033139.3772474</v>
      </c>
      <c r="C50" s="7">
        <f aca="true" t="shared" si="7" ref="C50:K50">+C48-C49</f>
        <v>630479661.8013752</v>
      </c>
      <c r="D50" s="69">
        <f t="shared" si="7"/>
        <v>-377213334.0023</v>
      </c>
      <c r="E50" s="70">
        <f t="shared" si="7"/>
        <v>-44670227</v>
      </c>
      <c r="F50" s="7">
        <f t="shared" si="7"/>
        <v>-773220250.9138947</v>
      </c>
      <c r="G50" s="71">
        <f t="shared" si="7"/>
        <v>-773220250.9138947</v>
      </c>
      <c r="H50" s="72">
        <f t="shared" si="7"/>
        <v>-462025922.440202</v>
      </c>
      <c r="I50" s="70">
        <f t="shared" si="7"/>
        <v>124875874.23808265</v>
      </c>
      <c r="J50" s="7">
        <f t="shared" si="7"/>
        <v>263428647.2148304</v>
      </c>
      <c r="K50" s="71">
        <f t="shared" si="7"/>
        <v>437246403.0766617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1568599255</v>
      </c>
      <c r="C53" s="6">
        <v>4797231506</v>
      </c>
      <c r="D53" s="23">
        <v>3109711885</v>
      </c>
      <c r="E53" s="24">
        <v>714483388</v>
      </c>
      <c r="F53" s="6">
        <v>3200330990</v>
      </c>
      <c r="G53" s="25">
        <v>3200330990</v>
      </c>
      <c r="H53" s="26">
        <v>3001134961</v>
      </c>
      <c r="I53" s="24">
        <v>3120790539</v>
      </c>
      <c r="J53" s="6">
        <v>4402780542</v>
      </c>
      <c r="K53" s="25">
        <v>4531512720</v>
      </c>
    </row>
    <row r="54" spans="1:11" ht="13.5">
      <c r="A54" s="22" t="s">
        <v>55</v>
      </c>
      <c r="B54" s="6">
        <v>240687568</v>
      </c>
      <c r="C54" s="6">
        <v>0</v>
      </c>
      <c r="D54" s="23">
        <v>192732727</v>
      </c>
      <c r="E54" s="24">
        <v>41089782</v>
      </c>
      <c r="F54" s="6">
        <v>100000000</v>
      </c>
      <c r="G54" s="25">
        <v>100000000</v>
      </c>
      <c r="H54" s="26">
        <v>191117230</v>
      </c>
      <c r="I54" s="24">
        <v>145792500</v>
      </c>
      <c r="J54" s="6">
        <v>152790540</v>
      </c>
      <c r="K54" s="25">
        <v>160124484</v>
      </c>
    </row>
    <row r="55" spans="1:11" ht="13.5">
      <c r="A55" s="22" t="s">
        <v>56</v>
      </c>
      <c r="B55" s="6">
        <v>0</v>
      </c>
      <c r="C55" s="6">
        <v>2623009</v>
      </c>
      <c r="D55" s="23">
        <v>1708634</v>
      </c>
      <c r="E55" s="24">
        <v>1500001</v>
      </c>
      <c r="F55" s="6">
        <v>1500001</v>
      </c>
      <c r="G55" s="25">
        <v>1500001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56027364</v>
      </c>
      <c r="C56" s="6">
        <v>0</v>
      </c>
      <c r="D56" s="23">
        <v>0</v>
      </c>
      <c r="E56" s="24">
        <v>5500000</v>
      </c>
      <c r="F56" s="6">
        <v>3800000</v>
      </c>
      <c r="G56" s="25">
        <v>3800000</v>
      </c>
      <c r="H56" s="26">
        <v>927440</v>
      </c>
      <c r="I56" s="24">
        <v>23333460</v>
      </c>
      <c r="J56" s="6">
        <v>7160676</v>
      </c>
      <c r="K56" s="25">
        <v>7503552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57541</v>
      </c>
      <c r="C59" s="6">
        <v>57541</v>
      </c>
      <c r="D59" s="23">
        <v>382357</v>
      </c>
      <c r="E59" s="24">
        <v>382357</v>
      </c>
      <c r="F59" s="6">
        <v>382357</v>
      </c>
      <c r="G59" s="25">
        <v>382357</v>
      </c>
      <c r="H59" s="26">
        <v>382357</v>
      </c>
      <c r="I59" s="24">
        <v>382357</v>
      </c>
      <c r="J59" s="6">
        <v>382357</v>
      </c>
      <c r="K59" s="25">
        <v>57541</v>
      </c>
    </row>
    <row r="60" spans="1:11" ht="13.5">
      <c r="A60" s="90" t="s">
        <v>60</v>
      </c>
      <c r="B60" s="6">
        <v>1762433</v>
      </c>
      <c r="C60" s="6">
        <v>1768433</v>
      </c>
      <c r="D60" s="23">
        <v>1936740</v>
      </c>
      <c r="E60" s="24">
        <v>2028000</v>
      </c>
      <c r="F60" s="6">
        <v>2028000</v>
      </c>
      <c r="G60" s="25">
        <v>2028000</v>
      </c>
      <c r="H60" s="26">
        <v>2028000</v>
      </c>
      <c r="I60" s="24">
        <v>2216746</v>
      </c>
      <c r="J60" s="6">
        <v>2318716</v>
      </c>
      <c r="K60" s="25">
        <v>2425377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1488</v>
      </c>
      <c r="C62" s="98">
        <v>1788</v>
      </c>
      <c r="D62" s="99">
        <v>2788</v>
      </c>
      <c r="E62" s="97">
        <v>2788</v>
      </c>
      <c r="F62" s="98">
        <v>2788</v>
      </c>
      <c r="G62" s="99">
        <v>2788</v>
      </c>
      <c r="H62" s="100">
        <v>2788</v>
      </c>
      <c r="I62" s="97">
        <v>2788</v>
      </c>
      <c r="J62" s="98">
        <v>2788</v>
      </c>
      <c r="K62" s="99">
        <v>2788</v>
      </c>
    </row>
    <row r="63" spans="1:11" ht="13.5">
      <c r="A63" s="96" t="s">
        <v>63</v>
      </c>
      <c r="B63" s="97">
        <v>348184</v>
      </c>
      <c r="C63" s="98">
        <v>348184</v>
      </c>
      <c r="D63" s="99">
        <v>348184</v>
      </c>
      <c r="E63" s="97">
        <v>348184</v>
      </c>
      <c r="F63" s="98">
        <v>348184</v>
      </c>
      <c r="G63" s="99">
        <v>348184</v>
      </c>
      <c r="H63" s="100">
        <v>348184</v>
      </c>
      <c r="I63" s="97">
        <v>348184</v>
      </c>
      <c r="J63" s="98">
        <v>348184</v>
      </c>
      <c r="K63" s="99">
        <v>348184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0.5379236875936066</v>
      </c>
      <c r="C70" s="5">
        <f aca="true" t="shared" si="8" ref="C70:K70">IF(ISERROR(C71/C72),0,(C71/C72))</f>
        <v>3.054807971110178</v>
      </c>
      <c r="D70" s="5">
        <f t="shared" si="8"/>
        <v>0.7710824185464078</v>
      </c>
      <c r="E70" s="5">
        <f t="shared" si="8"/>
        <v>1.0153828592914886</v>
      </c>
      <c r="F70" s="5">
        <f t="shared" si="8"/>
        <v>0.37169087752051966</v>
      </c>
      <c r="G70" s="5">
        <f t="shared" si="8"/>
        <v>0.37169087752051966</v>
      </c>
      <c r="H70" s="5">
        <f t="shared" si="8"/>
        <v>0.8103538472116606</v>
      </c>
      <c r="I70" s="5">
        <f t="shared" si="8"/>
        <v>0.8989572997477384</v>
      </c>
      <c r="J70" s="5">
        <f t="shared" si="8"/>
        <v>0.8978229384566799</v>
      </c>
      <c r="K70" s="5">
        <f t="shared" si="8"/>
        <v>0.8956301626681747</v>
      </c>
    </row>
    <row r="71" spans="1:11" ht="12.75" hidden="1">
      <c r="A71" s="2" t="s">
        <v>108</v>
      </c>
      <c r="B71" s="2">
        <f>+B83</f>
        <v>80332644</v>
      </c>
      <c r="C71" s="2">
        <f aca="true" t="shared" si="9" ref="C71:K71">+C83</f>
        <v>336028831</v>
      </c>
      <c r="D71" s="2">
        <f t="shared" si="9"/>
        <v>124197700</v>
      </c>
      <c r="E71" s="2">
        <f t="shared" si="9"/>
        <v>151223000</v>
      </c>
      <c r="F71" s="2">
        <f t="shared" si="9"/>
        <v>76848204</v>
      </c>
      <c r="G71" s="2">
        <f t="shared" si="9"/>
        <v>76848204</v>
      </c>
      <c r="H71" s="2">
        <f t="shared" si="9"/>
        <v>134320535</v>
      </c>
      <c r="I71" s="2">
        <f t="shared" si="9"/>
        <v>193398973</v>
      </c>
      <c r="J71" s="2">
        <f t="shared" si="9"/>
        <v>202040082</v>
      </c>
      <c r="K71" s="2">
        <f t="shared" si="9"/>
        <v>210817750</v>
      </c>
    </row>
    <row r="72" spans="1:11" ht="12.75" hidden="1">
      <c r="A72" s="2" t="s">
        <v>109</v>
      </c>
      <c r="B72" s="2">
        <f>+B77</f>
        <v>149338365</v>
      </c>
      <c r="C72" s="2">
        <f aca="true" t="shared" si="10" ref="C72:K72">+C77</f>
        <v>109999985</v>
      </c>
      <c r="D72" s="2">
        <f t="shared" si="10"/>
        <v>161069293</v>
      </c>
      <c r="E72" s="2">
        <f t="shared" si="10"/>
        <v>148932000</v>
      </c>
      <c r="F72" s="2">
        <f t="shared" si="10"/>
        <v>206753000</v>
      </c>
      <c r="G72" s="2">
        <f t="shared" si="10"/>
        <v>206753000</v>
      </c>
      <c r="H72" s="2">
        <f t="shared" si="10"/>
        <v>165755411</v>
      </c>
      <c r="I72" s="2">
        <f t="shared" si="10"/>
        <v>215136996</v>
      </c>
      <c r="J72" s="2">
        <f t="shared" si="10"/>
        <v>225033326</v>
      </c>
      <c r="K72" s="2">
        <f t="shared" si="10"/>
        <v>235384826</v>
      </c>
    </row>
    <row r="73" spans="1:11" ht="12.75" hidden="1">
      <c r="A73" s="2" t="s">
        <v>110</v>
      </c>
      <c r="B73" s="2">
        <f>+B74</f>
        <v>126406924.5</v>
      </c>
      <c r="C73" s="2">
        <f aca="true" t="shared" si="11" ref="C73:K73">+(C78+C80+C81+C82)-(B78+B80+B81+B82)</f>
        <v>28167326</v>
      </c>
      <c r="D73" s="2">
        <f t="shared" si="11"/>
        <v>70466147</v>
      </c>
      <c r="E73" s="2">
        <f t="shared" si="11"/>
        <v>-476672623</v>
      </c>
      <c r="F73" s="2">
        <f>+(F78+F80+F81+F82)-(D78+D80+D81+D82)</f>
        <v>165893360</v>
      </c>
      <c r="G73" s="2">
        <f>+(G78+G80+G81+G82)-(D78+D80+D81+D82)</f>
        <v>165893360</v>
      </c>
      <c r="H73" s="2">
        <f>+(H78+H80+H81+H82)-(D78+D80+D81+D82)</f>
        <v>140461475</v>
      </c>
      <c r="I73" s="2">
        <f>+(I78+I80+I81+I82)-(E78+E80+E81+E82)</f>
        <v>805313021</v>
      </c>
      <c r="J73" s="2">
        <f t="shared" si="11"/>
        <v>93921747</v>
      </c>
      <c r="K73" s="2">
        <f t="shared" si="11"/>
        <v>31781160</v>
      </c>
    </row>
    <row r="74" spans="1:11" ht="12.75" hidden="1">
      <c r="A74" s="2" t="s">
        <v>111</v>
      </c>
      <c r="B74" s="2">
        <f>+TREND(C74:E74)</f>
        <v>126406924.5</v>
      </c>
      <c r="C74" s="2">
        <f>+C73</f>
        <v>28167326</v>
      </c>
      <c r="D74" s="2">
        <f aca="true" t="shared" si="12" ref="D74:K74">+D73</f>
        <v>70466147</v>
      </c>
      <c r="E74" s="2">
        <f t="shared" si="12"/>
        <v>-476672623</v>
      </c>
      <c r="F74" s="2">
        <f t="shared" si="12"/>
        <v>165893360</v>
      </c>
      <c r="G74" s="2">
        <f t="shared" si="12"/>
        <v>165893360</v>
      </c>
      <c r="H74" s="2">
        <f t="shared" si="12"/>
        <v>140461475</v>
      </c>
      <c r="I74" s="2">
        <f t="shared" si="12"/>
        <v>805313021</v>
      </c>
      <c r="J74" s="2">
        <f t="shared" si="12"/>
        <v>93921747</v>
      </c>
      <c r="K74" s="2">
        <f t="shared" si="12"/>
        <v>31781160</v>
      </c>
    </row>
    <row r="75" spans="1:11" ht="12.75" hidden="1">
      <c r="A75" s="2" t="s">
        <v>112</v>
      </c>
      <c r="B75" s="2">
        <f>+B84-(((B80+B81+B78)*B70)-B79)</f>
        <v>467635006.3772474</v>
      </c>
      <c r="C75" s="2">
        <f aca="true" t="shared" si="13" ref="C75:K75">+C84-(((C80+C81+C78)*C70)-C79)</f>
        <v>-461358028.80137515</v>
      </c>
      <c r="D75" s="2">
        <f t="shared" si="13"/>
        <v>612384785.0023</v>
      </c>
      <c r="E75" s="2">
        <f t="shared" si="13"/>
        <v>44670228</v>
      </c>
      <c r="F75" s="2">
        <f t="shared" si="13"/>
        <v>867492711.9138947</v>
      </c>
      <c r="G75" s="2">
        <f t="shared" si="13"/>
        <v>867492711.9138947</v>
      </c>
      <c r="H75" s="2">
        <f t="shared" si="13"/>
        <v>737493006.440202</v>
      </c>
      <c r="I75" s="2">
        <f t="shared" si="13"/>
        <v>73818178.76191735</v>
      </c>
      <c r="J75" s="2">
        <f t="shared" si="13"/>
        <v>-25845705.2148304</v>
      </c>
      <c r="K75" s="2">
        <f t="shared" si="13"/>
        <v>-177885681.0766617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149338365</v>
      </c>
      <c r="C77" s="3">
        <v>109999985</v>
      </c>
      <c r="D77" s="3">
        <v>161069293</v>
      </c>
      <c r="E77" s="3">
        <v>148932000</v>
      </c>
      <c r="F77" s="3">
        <v>206753000</v>
      </c>
      <c r="G77" s="3">
        <v>206753000</v>
      </c>
      <c r="H77" s="3">
        <v>165755411</v>
      </c>
      <c r="I77" s="3">
        <v>215136996</v>
      </c>
      <c r="J77" s="3">
        <v>225033326</v>
      </c>
      <c r="K77" s="3">
        <v>235384826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670991220</v>
      </c>
      <c r="C79" s="3">
        <v>719851878</v>
      </c>
      <c r="D79" s="3">
        <v>976086683</v>
      </c>
      <c r="E79" s="3">
        <v>0</v>
      </c>
      <c r="F79" s="3">
        <v>1061658398</v>
      </c>
      <c r="G79" s="3">
        <v>1061658398</v>
      </c>
      <c r="H79" s="3">
        <v>1192919769</v>
      </c>
      <c r="I79" s="3">
        <v>566589629</v>
      </c>
      <c r="J79" s="3">
        <v>532678533</v>
      </c>
      <c r="K79" s="3">
        <v>391987647</v>
      </c>
    </row>
    <row r="80" spans="1:11" ht="12.75" hidden="1">
      <c r="A80" s="1" t="s">
        <v>69</v>
      </c>
      <c r="B80" s="3">
        <v>268002393</v>
      </c>
      <c r="C80" s="3">
        <v>109151463</v>
      </c>
      <c r="D80" s="3">
        <v>5147294</v>
      </c>
      <c r="E80" s="3">
        <v>0</v>
      </c>
      <c r="F80" s="3">
        <v>176575545</v>
      </c>
      <c r="G80" s="3">
        <v>176575545</v>
      </c>
      <c r="H80" s="3">
        <v>136231916</v>
      </c>
      <c r="I80" s="3">
        <v>97265647</v>
      </c>
      <c r="J80" s="3">
        <v>186736228</v>
      </c>
      <c r="K80" s="3">
        <v>218517388</v>
      </c>
    </row>
    <row r="81" spans="1:11" ht="12.75" hidden="1">
      <c r="A81" s="1" t="s">
        <v>70</v>
      </c>
      <c r="B81" s="3">
        <v>110036757</v>
      </c>
      <c r="C81" s="3">
        <v>297055013</v>
      </c>
      <c r="D81" s="3">
        <v>471525329</v>
      </c>
      <c r="E81" s="3">
        <v>0</v>
      </c>
      <c r="F81" s="3">
        <v>465990438</v>
      </c>
      <c r="G81" s="3">
        <v>465990438</v>
      </c>
      <c r="H81" s="3">
        <v>480902182</v>
      </c>
      <c r="I81" s="3">
        <v>465990438</v>
      </c>
      <c r="J81" s="3">
        <v>470441604</v>
      </c>
      <c r="K81" s="3">
        <v>470441604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242056936</v>
      </c>
      <c r="J82" s="3">
        <v>242056936</v>
      </c>
      <c r="K82" s="3">
        <v>242056936</v>
      </c>
    </row>
    <row r="83" spans="1:11" ht="12.75" hidden="1">
      <c r="A83" s="1" t="s">
        <v>72</v>
      </c>
      <c r="B83" s="3">
        <v>80332644</v>
      </c>
      <c r="C83" s="3">
        <v>336028831</v>
      </c>
      <c r="D83" s="3">
        <v>124197700</v>
      </c>
      <c r="E83" s="3">
        <v>151223000</v>
      </c>
      <c r="F83" s="3">
        <v>76848204</v>
      </c>
      <c r="G83" s="3">
        <v>76848204</v>
      </c>
      <c r="H83" s="3">
        <v>134320535</v>
      </c>
      <c r="I83" s="3">
        <v>193398973</v>
      </c>
      <c r="J83" s="3">
        <v>202040082</v>
      </c>
      <c r="K83" s="3">
        <v>210817750</v>
      </c>
    </row>
    <row r="84" spans="1:11" ht="12.75" hidden="1">
      <c r="A84" s="1" t="s">
        <v>73</v>
      </c>
      <c r="B84" s="3">
        <v>0</v>
      </c>
      <c r="C84" s="3">
        <v>59672874</v>
      </c>
      <c r="D84" s="3">
        <v>3851981</v>
      </c>
      <c r="E84" s="3">
        <v>44670228</v>
      </c>
      <c r="F84" s="3">
        <v>44670228</v>
      </c>
      <c r="G84" s="3">
        <v>44670228</v>
      </c>
      <c r="H84" s="3">
        <v>44670228</v>
      </c>
      <c r="I84" s="3">
        <v>13571719</v>
      </c>
      <c r="J84" s="3">
        <v>31505094</v>
      </c>
      <c r="K84" s="3">
        <v>47179126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25064827</v>
      </c>
      <c r="C5" s="6">
        <v>19654853</v>
      </c>
      <c r="D5" s="23">
        <v>24056427</v>
      </c>
      <c r="E5" s="24">
        <v>28090001</v>
      </c>
      <c r="F5" s="6">
        <v>28090001</v>
      </c>
      <c r="G5" s="25">
        <v>28090001</v>
      </c>
      <c r="H5" s="26">
        <v>25567358</v>
      </c>
      <c r="I5" s="24">
        <v>32475401</v>
      </c>
      <c r="J5" s="6">
        <v>33510449</v>
      </c>
      <c r="K5" s="25">
        <v>35462979</v>
      </c>
    </row>
    <row r="6" spans="1:11" ht="13.5">
      <c r="A6" s="22" t="s">
        <v>19</v>
      </c>
      <c r="B6" s="6">
        <v>20935576</v>
      </c>
      <c r="C6" s="6">
        <v>22942437</v>
      </c>
      <c r="D6" s="23">
        <v>22984085</v>
      </c>
      <c r="E6" s="24">
        <v>32836400</v>
      </c>
      <c r="F6" s="6">
        <v>33086400</v>
      </c>
      <c r="G6" s="25">
        <v>33086400</v>
      </c>
      <c r="H6" s="26">
        <v>34285257</v>
      </c>
      <c r="I6" s="24">
        <v>40148059</v>
      </c>
      <c r="J6" s="6">
        <v>42346944</v>
      </c>
      <c r="K6" s="25">
        <v>44677760</v>
      </c>
    </row>
    <row r="7" spans="1:11" ht="13.5">
      <c r="A7" s="22" t="s">
        <v>20</v>
      </c>
      <c r="B7" s="6">
        <v>2071798</v>
      </c>
      <c r="C7" s="6">
        <v>1797963</v>
      </c>
      <c r="D7" s="23">
        <v>1307931</v>
      </c>
      <c r="E7" s="24">
        <v>1700000</v>
      </c>
      <c r="F7" s="6">
        <v>1700000</v>
      </c>
      <c r="G7" s="25">
        <v>1700000</v>
      </c>
      <c r="H7" s="26">
        <v>1434855</v>
      </c>
      <c r="I7" s="24">
        <v>1802000</v>
      </c>
      <c r="J7" s="6">
        <v>1910120</v>
      </c>
      <c r="K7" s="25">
        <v>2024728</v>
      </c>
    </row>
    <row r="8" spans="1:11" ht="13.5">
      <c r="A8" s="22" t="s">
        <v>21</v>
      </c>
      <c r="B8" s="6">
        <v>185946757</v>
      </c>
      <c r="C8" s="6">
        <v>207814278</v>
      </c>
      <c r="D8" s="23">
        <v>182423931</v>
      </c>
      <c r="E8" s="24">
        <v>210915000</v>
      </c>
      <c r="F8" s="6">
        <v>193273000</v>
      </c>
      <c r="G8" s="25">
        <v>193273000</v>
      </c>
      <c r="H8" s="26">
        <v>191773000</v>
      </c>
      <c r="I8" s="24">
        <v>201645000</v>
      </c>
      <c r="J8" s="6">
        <v>211808000</v>
      </c>
      <c r="K8" s="25">
        <v>221502000</v>
      </c>
    </row>
    <row r="9" spans="1:11" ht="13.5">
      <c r="A9" s="22" t="s">
        <v>22</v>
      </c>
      <c r="B9" s="6">
        <v>39255597</v>
      </c>
      <c r="C9" s="6">
        <v>9950145</v>
      </c>
      <c r="D9" s="23">
        <v>8473427</v>
      </c>
      <c r="E9" s="24">
        <v>15226035</v>
      </c>
      <c r="F9" s="6">
        <v>11926035</v>
      </c>
      <c r="G9" s="25">
        <v>11926035</v>
      </c>
      <c r="H9" s="26">
        <v>7705538</v>
      </c>
      <c r="I9" s="24">
        <v>17497016</v>
      </c>
      <c r="J9" s="6">
        <v>18246840</v>
      </c>
      <c r="K9" s="25">
        <v>19041655</v>
      </c>
    </row>
    <row r="10" spans="1:11" ht="25.5">
      <c r="A10" s="27" t="s">
        <v>102</v>
      </c>
      <c r="B10" s="28">
        <f>SUM(B5:B9)</f>
        <v>273274555</v>
      </c>
      <c r="C10" s="29">
        <f aca="true" t="shared" si="0" ref="C10:K10">SUM(C5:C9)</f>
        <v>262159676</v>
      </c>
      <c r="D10" s="30">
        <f t="shared" si="0"/>
        <v>239245801</v>
      </c>
      <c r="E10" s="28">
        <f t="shared" si="0"/>
        <v>288767436</v>
      </c>
      <c r="F10" s="29">
        <f t="shared" si="0"/>
        <v>268075436</v>
      </c>
      <c r="G10" s="31">
        <f t="shared" si="0"/>
        <v>268075436</v>
      </c>
      <c r="H10" s="32">
        <f t="shared" si="0"/>
        <v>260766008</v>
      </c>
      <c r="I10" s="28">
        <f t="shared" si="0"/>
        <v>293567476</v>
      </c>
      <c r="J10" s="29">
        <f t="shared" si="0"/>
        <v>307822353</v>
      </c>
      <c r="K10" s="31">
        <f t="shared" si="0"/>
        <v>322709122</v>
      </c>
    </row>
    <row r="11" spans="1:11" ht="13.5">
      <c r="A11" s="22" t="s">
        <v>23</v>
      </c>
      <c r="B11" s="6">
        <v>87556240</v>
      </c>
      <c r="C11" s="6">
        <v>99327670</v>
      </c>
      <c r="D11" s="23">
        <v>103612615</v>
      </c>
      <c r="E11" s="24">
        <v>123855157</v>
      </c>
      <c r="F11" s="6">
        <v>120627836</v>
      </c>
      <c r="G11" s="25">
        <v>120627836</v>
      </c>
      <c r="H11" s="26">
        <v>109432155</v>
      </c>
      <c r="I11" s="24">
        <v>128058729</v>
      </c>
      <c r="J11" s="6">
        <v>138095312</v>
      </c>
      <c r="K11" s="25">
        <v>147653119</v>
      </c>
    </row>
    <row r="12" spans="1:11" ht="13.5">
      <c r="A12" s="22" t="s">
        <v>24</v>
      </c>
      <c r="B12" s="6">
        <v>17510164</v>
      </c>
      <c r="C12" s="6">
        <v>15739124</v>
      </c>
      <c r="D12" s="23">
        <v>16186992</v>
      </c>
      <c r="E12" s="24">
        <v>15433577</v>
      </c>
      <c r="F12" s="6">
        <v>17090931</v>
      </c>
      <c r="G12" s="25">
        <v>17090931</v>
      </c>
      <c r="H12" s="26">
        <v>16975693</v>
      </c>
      <c r="I12" s="24">
        <v>18116396</v>
      </c>
      <c r="J12" s="6">
        <v>19203378</v>
      </c>
      <c r="K12" s="25">
        <v>20355581</v>
      </c>
    </row>
    <row r="13" spans="1:11" ht="13.5">
      <c r="A13" s="22" t="s">
        <v>103</v>
      </c>
      <c r="B13" s="6">
        <v>33725925</v>
      </c>
      <c r="C13" s="6">
        <v>35517469</v>
      </c>
      <c r="D13" s="23">
        <v>35256655</v>
      </c>
      <c r="E13" s="24">
        <v>41673731</v>
      </c>
      <c r="F13" s="6">
        <v>41117719</v>
      </c>
      <c r="G13" s="25">
        <v>41117719</v>
      </c>
      <c r="H13" s="26">
        <v>0</v>
      </c>
      <c r="I13" s="24">
        <v>43988216</v>
      </c>
      <c r="J13" s="6">
        <v>46382859</v>
      </c>
      <c r="K13" s="25">
        <v>49165828</v>
      </c>
    </row>
    <row r="14" spans="1:11" ht="13.5">
      <c r="A14" s="22" t="s">
        <v>25</v>
      </c>
      <c r="B14" s="6">
        <v>314156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26041822</v>
      </c>
      <c r="C15" s="6">
        <v>31635253</v>
      </c>
      <c r="D15" s="23">
        <v>31570319</v>
      </c>
      <c r="E15" s="24">
        <v>33615000</v>
      </c>
      <c r="F15" s="6">
        <v>36695450</v>
      </c>
      <c r="G15" s="25">
        <v>36695450</v>
      </c>
      <c r="H15" s="26">
        <v>36161554</v>
      </c>
      <c r="I15" s="24">
        <v>39670249</v>
      </c>
      <c r="J15" s="6">
        <v>42321772</v>
      </c>
      <c r="K15" s="25">
        <v>44861079</v>
      </c>
    </row>
    <row r="16" spans="1:11" ht="13.5">
      <c r="A16" s="22" t="s">
        <v>21</v>
      </c>
      <c r="B16" s="6">
        <v>0</v>
      </c>
      <c r="C16" s="6">
        <v>0</v>
      </c>
      <c r="D16" s="23">
        <v>73220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91202279</v>
      </c>
      <c r="C17" s="6">
        <v>112505225</v>
      </c>
      <c r="D17" s="23">
        <v>88934360</v>
      </c>
      <c r="E17" s="24">
        <v>97835777</v>
      </c>
      <c r="F17" s="6">
        <v>99064830</v>
      </c>
      <c r="G17" s="25">
        <v>99064830</v>
      </c>
      <c r="H17" s="26">
        <v>77666221</v>
      </c>
      <c r="I17" s="24">
        <v>104555761</v>
      </c>
      <c r="J17" s="6">
        <v>113472950</v>
      </c>
      <c r="K17" s="25">
        <v>117462663</v>
      </c>
    </row>
    <row r="18" spans="1:11" ht="13.5">
      <c r="A18" s="33" t="s">
        <v>28</v>
      </c>
      <c r="B18" s="34">
        <f>SUM(B11:B17)</f>
        <v>256350586</v>
      </c>
      <c r="C18" s="35">
        <f aca="true" t="shared" si="1" ref="C18:K18">SUM(C11:C17)</f>
        <v>294724741</v>
      </c>
      <c r="D18" s="36">
        <f t="shared" si="1"/>
        <v>275634161</v>
      </c>
      <c r="E18" s="34">
        <f t="shared" si="1"/>
        <v>312413242</v>
      </c>
      <c r="F18" s="35">
        <f t="shared" si="1"/>
        <v>314596766</v>
      </c>
      <c r="G18" s="37">
        <f t="shared" si="1"/>
        <v>314596766</v>
      </c>
      <c r="H18" s="38">
        <f t="shared" si="1"/>
        <v>240235623</v>
      </c>
      <c r="I18" s="34">
        <f t="shared" si="1"/>
        <v>334389351</v>
      </c>
      <c r="J18" s="35">
        <f t="shared" si="1"/>
        <v>359476271</v>
      </c>
      <c r="K18" s="37">
        <f t="shared" si="1"/>
        <v>379498270</v>
      </c>
    </row>
    <row r="19" spans="1:11" ht="13.5">
      <c r="A19" s="33" t="s">
        <v>29</v>
      </c>
      <c r="B19" s="39">
        <f>+B10-B18</f>
        <v>16923969</v>
      </c>
      <c r="C19" s="40">
        <f aca="true" t="shared" si="2" ref="C19:K19">+C10-C18</f>
        <v>-32565065</v>
      </c>
      <c r="D19" s="41">
        <f t="shared" si="2"/>
        <v>-36388360</v>
      </c>
      <c r="E19" s="39">
        <f t="shared" si="2"/>
        <v>-23645806</v>
      </c>
      <c r="F19" s="40">
        <f t="shared" si="2"/>
        <v>-46521330</v>
      </c>
      <c r="G19" s="42">
        <f t="shared" si="2"/>
        <v>-46521330</v>
      </c>
      <c r="H19" s="43">
        <f t="shared" si="2"/>
        <v>20530385</v>
      </c>
      <c r="I19" s="39">
        <f t="shared" si="2"/>
        <v>-40821875</v>
      </c>
      <c r="J19" s="40">
        <f t="shared" si="2"/>
        <v>-51653918</v>
      </c>
      <c r="K19" s="42">
        <f t="shared" si="2"/>
        <v>-56789148</v>
      </c>
    </row>
    <row r="20" spans="1:11" ht="25.5">
      <c r="A20" s="44" t="s">
        <v>30</v>
      </c>
      <c r="B20" s="45">
        <v>75676475</v>
      </c>
      <c r="C20" s="46">
        <v>0</v>
      </c>
      <c r="D20" s="47">
        <v>51875091</v>
      </c>
      <c r="E20" s="45">
        <v>44350000</v>
      </c>
      <c r="F20" s="46">
        <v>62078170</v>
      </c>
      <c r="G20" s="48">
        <v>62078170</v>
      </c>
      <c r="H20" s="49">
        <v>61350000</v>
      </c>
      <c r="I20" s="45">
        <v>50066000</v>
      </c>
      <c r="J20" s="46">
        <v>72728000</v>
      </c>
      <c r="K20" s="48">
        <v>80407000</v>
      </c>
    </row>
    <row r="21" spans="1:11" ht="63.75">
      <c r="A21" s="50" t="s">
        <v>104</v>
      </c>
      <c r="B21" s="51">
        <v>0</v>
      </c>
      <c r="C21" s="52">
        <v>46554516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92600444</v>
      </c>
      <c r="C22" s="58">
        <f aca="true" t="shared" si="3" ref="C22:K22">SUM(C19:C21)</f>
        <v>13989451</v>
      </c>
      <c r="D22" s="59">
        <f t="shared" si="3"/>
        <v>15486731</v>
      </c>
      <c r="E22" s="57">
        <f t="shared" si="3"/>
        <v>20704194</v>
      </c>
      <c r="F22" s="58">
        <f t="shared" si="3"/>
        <v>15556840</v>
      </c>
      <c r="G22" s="60">
        <f t="shared" si="3"/>
        <v>15556840</v>
      </c>
      <c r="H22" s="61">
        <f t="shared" si="3"/>
        <v>81880385</v>
      </c>
      <c r="I22" s="57">
        <f t="shared" si="3"/>
        <v>9244125</v>
      </c>
      <c r="J22" s="58">
        <f t="shared" si="3"/>
        <v>21074082</v>
      </c>
      <c r="K22" s="60">
        <f t="shared" si="3"/>
        <v>23617852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92600444</v>
      </c>
      <c r="C24" s="40">
        <f aca="true" t="shared" si="4" ref="C24:K24">SUM(C22:C23)</f>
        <v>13989451</v>
      </c>
      <c r="D24" s="41">
        <f t="shared" si="4"/>
        <v>15486731</v>
      </c>
      <c r="E24" s="39">
        <f t="shared" si="4"/>
        <v>20704194</v>
      </c>
      <c r="F24" s="40">
        <f t="shared" si="4"/>
        <v>15556840</v>
      </c>
      <c r="G24" s="42">
        <f t="shared" si="4"/>
        <v>15556840</v>
      </c>
      <c r="H24" s="43">
        <f t="shared" si="4"/>
        <v>81880385</v>
      </c>
      <c r="I24" s="39">
        <f t="shared" si="4"/>
        <v>9244125</v>
      </c>
      <c r="J24" s="40">
        <f t="shared" si="4"/>
        <v>21074082</v>
      </c>
      <c r="K24" s="42">
        <f t="shared" si="4"/>
        <v>23617852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75203907</v>
      </c>
      <c r="C27" s="7">
        <v>44474037</v>
      </c>
      <c r="D27" s="69">
        <v>2241909</v>
      </c>
      <c r="E27" s="70">
        <v>69532500</v>
      </c>
      <c r="F27" s="7">
        <v>64385147</v>
      </c>
      <c r="G27" s="71">
        <v>64385147</v>
      </c>
      <c r="H27" s="72">
        <v>45802936</v>
      </c>
      <c r="I27" s="70">
        <v>60873788</v>
      </c>
      <c r="J27" s="7">
        <v>78278000</v>
      </c>
      <c r="K27" s="71">
        <v>81968011</v>
      </c>
    </row>
    <row r="28" spans="1:11" ht="13.5">
      <c r="A28" s="73" t="s">
        <v>34</v>
      </c>
      <c r="B28" s="6">
        <v>67029557</v>
      </c>
      <c r="C28" s="6">
        <v>5590792</v>
      </c>
      <c r="D28" s="23">
        <v>0</v>
      </c>
      <c r="E28" s="24">
        <v>63482500</v>
      </c>
      <c r="F28" s="6">
        <v>60130671</v>
      </c>
      <c r="G28" s="25">
        <v>60130671</v>
      </c>
      <c r="H28" s="26">
        <v>0</v>
      </c>
      <c r="I28" s="24">
        <v>47912701</v>
      </c>
      <c r="J28" s="6">
        <v>72728000</v>
      </c>
      <c r="K28" s="25">
        <v>77956651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200000</v>
      </c>
      <c r="F30" s="6">
        <v>78634</v>
      </c>
      <c r="G30" s="25">
        <v>78634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8174350</v>
      </c>
      <c r="C31" s="6">
        <v>0</v>
      </c>
      <c r="D31" s="23">
        <v>957162</v>
      </c>
      <c r="E31" s="24">
        <v>5850000</v>
      </c>
      <c r="F31" s="6">
        <v>4175842</v>
      </c>
      <c r="G31" s="25">
        <v>4175842</v>
      </c>
      <c r="H31" s="26">
        <v>0</v>
      </c>
      <c r="I31" s="24">
        <v>12961087</v>
      </c>
      <c r="J31" s="6">
        <v>5550000</v>
      </c>
      <c r="K31" s="25">
        <v>4011360</v>
      </c>
    </row>
    <row r="32" spans="1:11" ht="13.5">
      <c r="A32" s="33" t="s">
        <v>37</v>
      </c>
      <c r="B32" s="7">
        <f>SUM(B28:B31)</f>
        <v>75203907</v>
      </c>
      <c r="C32" s="7">
        <f aca="true" t="shared" si="5" ref="C32:K32">SUM(C28:C31)</f>
        <v>5590792</v>
      </c>
      <c r="D32" s="69">
        <f t="shared" si="5"/>
        <v>957162</v>
      </c>
      <c r="E32" s="70">
        <f t="shared" si="5"/>
        <v>69532500</v>
      </c>
      <c r="F32" s="7">
        <f t="shared" si="5"/>
        <v>64385147</v>
      </c>
      <c r="G32" s="71">
        <f t="shared" si="5"/>
        <v>64385147</v>
      </c>
      <c r="H32" s="72">
        <f t="shared" si="5"/>
        <v>0</v>
      </c>
      <c r="I32" s="70">
        <f t="shared" si="5"/>
        <v>60873788</v>
      </c>
      <c r="J32" s="7">
        <f t="shared" si="5"/>
        <v>78278000</v>
      </c>
      <c r="K32" s="71">
        <f t="shared" si="5"/>
        <v>81968011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120935784</v>
      </c>
      <c r="C35" s="6">
        <v>-1848026</v>
      </c>
      <c r="D35" s="23">
        <v>128829906</v>
      </c>
      <c r="E35" s="24">
        <v>71157205</v>
      </c>
      <c r="F35" s="6">
        <v>146054984</v>
      </c>
      <c r="G35" s="25">
        <v>146054984</v>
      </c>
      <c r="H35" s="26">
        <v>159241625</v>
      </c>
      <c r="I35" s="24">
        <v>223464600</v>
      </c>
      <c r="J35" s="6">
        <v>280066219</v>
      </c>
      <c r="K35" s="25">
        <v>302147240</v>
      </c>
    </row>
    <row r="36" spans="1:11" ht="13.5">
      <c r="A36" s="22" t="s">
        <v>40</v>
      </c>
      <c r="B36" s="6">
        <v>873287576</v>
      </c>
      <c r="C36" s="6">
        <v>38368778</v>
      </c>
      <c r="D36" s="23">
        <v>919636611</v>
      </c>
      <c r="E36" s="24">
        <v>328377852</v>
      </c>
      <c r="F36" s="6">
        <v>942348030</v>
      </c>
      <c r="G36" s="25">
        <v>942348030</v>
      </c>
      <c r="H36" s="26">
        <v>965439550</v>
      </c>
      <c r="I36" s="24">
        <v>631301153</v>
      </c>
      <c r="J36" s="6">
        <v>974098429</v>
      </c>
      <c r="K36" s="25">
        <v>1009704666</v>
      </c>
    </row>
    <row r="37" spans="1:11" ht="13.5">
      <c r="A37" s="22" t="s">
        <v>41</v>
      </c>
      <c r="B37" s="6">
        <v>57294202</v>
      </c>
      <c r="C37" s="6">
        <v>9577988</v>
      </c>
      <c r="D37" s="23">
        <v>60183822</v>
      </c>
      <c r="E37" s="24">
        <v>-3114879</v>
      </c>
      <c r="F37" s="6">
        <v>61930222</v>
      </c>
      <c r="G37" s="25">
        <v>61930222</v>
      </c>
      <c r="H37" s="26">
        <v>52971934</v>
      </c>
      <c r="I37" s="24">
        <v>63398649</v>
      </c>
      <c r="J37" s="6">
        <v>68523869</v>
      </c>
      <c r="K37" s="25">
        <v>72119675</v>
      </c>
    </row>
    <row r="38" spans="1:11" ht="13.5">
      <c r="A38" s="22" t="s">
        <v>42</v>
      </c>
      <c r="B38" s="6">
        <v>13514835</v>
      </c>
      <c r="C38" s="6">
        <v>2298697</v>
      </c>
      <c r="D38" s="23">
        <v>17576325</v>
      </c>
      <c r="E38" s="24">
        <v>0</v>
      </c>
      <c r="F38" s="6">
        <v>19276325</v>
      </c>
      <c r="G38" s="25">
        <v>19276325</v>
      </c>
      <c r="H38" s="26">
        <v>19131245</v>
      </c>
      <c r="I38" s="24">
        <v>20726325</v>
      </c>
      <c r="J38" s="6">
        <v>22340861</v>
      </c>
      <c r="K38" s="25">
        <v>24068753</v>
      </c>
    </row>
    <row r="39" spans="1:11" ht="13.5">
      <c r="A39" s="22" t="s">
        <v>43</v>
      </c>
      <c r="B39" s="6">
        <v>923414323</v>
      </c>
      <c r="C39" s="6">
        <v>10654613</v>
      </c>
      <c r="D39" s="23">
        <v>1025693075</v>
      </c>
      <c r="E39" s="24">
        <v>366947379</v>
      </c>
      <c r="F39" s="6">
        <v>976641264</v>
      </c>
      <c r="G39" s="25">
        <v>976641264</v>
      </c>
      <c r="H39" s="26">
        <v>1058285250</v>
      </c>
      <c r="I39" s="24">
        <v>751222046</v>
      </c>
      <c r="J39" s="6">
        <v>1124112287</v>
      </c>
      <c r="K39" s="25">
        <v>1169152161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89042885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74107868</v>
      </c>
      <c r="J42" s="6">
        <v>70158047</v>
      </c>
      <c r="K42" s="25">
        <v>78702212</v>
      </c>
    </row>
    <row r="43" spans="1:11" ht="13.5">
      <c r="A43" s="22" t="s">
        <v>46</v>
      </c>
      <c r="B43" s="6">
        <v>-76256179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-60873788</v>
      </c>
      <c r="J43" s="6">
        <v>-78278000</v>
      </c>
      <c r="K43" s="25">
        <v>-81968011</v>
      </c>
    </row>
    <row r="44" spans="1:11" ht="13.5">
      <c r="A44" s="22" t="s">
        <v>47</v>
      </c>
      <c r="B44" s="6">
        <v>-560014</v>
      </c>
      <c r="C44" s="6">
        <v>0</v>
      </c>
      <c r="D44" s="23">
        <v>-8680</v>
      </c>
      <c r="E44" s="24">
        <v>8680</v>
      </c>
      <c r="F44" s="6">
        <v>8680</v>
      </c>
      <c r="G44" s="25">
        <v>8680</v>
      </c>
      <c r="H44" s="26">
        <v>8680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41112807</v>
      </c>
      <c r="C45" s="7">
        <v>0</v>
      </c>
      <c r="D45" s="69">
        <v>18664259</v>
      </c>
      <c r="E45" s="70">
        <v>54697713</v>
      </c>
      <c r="F45" s="7">
        <v>12629314</v>
      </c>
      <c r="G45" s="71">
        <v>12629314</v>
      </c>
      <c r="H45" s="72">
        <v>21308440</v>
      </c>
      <c r="I45" s="70">
        <v>26009580</v>
      </c>
      <c r="J45" s="7">
        <v>14291608</v>
      </c>
      <c r="K45" s="71">
        <v>62137206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44202308</v>
      </c>
      <c r="C48" s="6">
        <v>-25532396</v>
      </c>
      <c r="D48" s="23">
        <v>10654218</v>
      </c>
      <c r="E48" s="24">
        <v>54689033</v>
      </c>
      <c r="F48" s="6">
        <v>12620634</v>
      </c>
      <c r="G48" s="25">
        <v>12620634</v>
      </c>
      <c r="H48" s="26">
        <v>41260925</v>
      </c>
      <c r="I48" s="24">
        <v>86883368</v>
      </c>
      <c r="J48" s="6">
        <v>131896608</v>
      </c>
      <c r="K48" s="25">
        <v>144105217</v>
      </c>
    </row>
    <row r="49" spans="1:11" ht="13.5">
      <c r="A49" s="22" t="s">
        <v>51</v>
      </c>
      <c r="B49" s="6">
        <f>+B75</f>
        <v>1175413.7159706801</v>
      </c>
      <c r="C49" s="6">
        <f aca="true" t="shared" si="6" ref="C49:K49">+C75</f>
        <v>9577988</v>
      </c>
      <c r="D49" s="23">
        <f t="shared" si="6"/>
        <v>60192502</v>
      </c>
      <c r="E49" s="24">
        <f t="shared" si="6"/>
        <v>-3114879</v>
      </c>
      <c r="F49" s="6">
        <f t="shared" si="6"/>
        <v>61930222</v>
      </c>
      <c r="G49" s="25">
        <f t="shared" si="6"/>
        <v>61930222</v>
      </c>
      <c r="H49" s="26">
        <f t="shared" si="6"/>
        <v>52980614</v>
      </c>
      <c r="I49" s="24">
        <f t="shared" si="6"/>
        <v>-54002169.79138166</v>
      </c>
      <c r="J49" s="6">
        <f t="shared" si="6"/>
        <v>-66614964.19644806</v>
      </c>
      <c r="K49" s="25">
        <f t="shared" si="6"/>
        <v>-76193999.42202401</v>
      </c>
    </row>
    <row r="50" spans="1:11" ht="13.5">
      <c r="A50" s="33" t="s">
        <v>52</v>
      </c>
      <c r="B50" s="7">
        <f>+B48-B49</f>
        <v>43026894.28402932</v>
      </c>
      <c r="C50" s="7">
        <f aca="true" t="shared" si="7" ref="C50:K50">+C48-C49</f>
        <v>-35110384</v>
      </c>
      <c r="D50" s="69">
        <f t="shared" si="7"/>
        <v>-49538284</v>
      </c>
      <c r="E50" s="70">
        <f t="shared" si="7"/>
        <v>57803912</v>
      </c>
      <c r="F50" s="7">
        <f t="shared" si="7"/>
        <v>-49309588</v>
      </c>
      <c r="G50" s="71">
        <f t="shared" si="7"/>
        <v>-49309588</v>
      </c>
      <c r="H50" s="72">
        <f t="shared" si="7"/>
        <v>-11719689</v>
      </c>
      <c r="I50" s="70">
        <f t="shared" si="7"/>
        <v>140885537.79138166</v>
      </c>
      <c r="J50" s="7">
        <f t="shared" si="7"/>
        <v>198511572.19644806</v>
      </c>
      <c r="K50" s="71">
        <f t="shared" si="7"/>
        <v>220299216.422024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856998695</v>
      </c>
      <c r="C53" s="6">
        <v>22745739</v>
      </c>
      <c r="D53" s="23">
        <v>845946678</v>
      </c>
      <c r="E53" s="24">
        <v>328377852</v>
      </c>
      <c r="F53" s="6">
        <v>868658096</v>
      </c>
      <c r="G53" s="25">
        <v>868658096</v>
      </c>
      <c r="H53" s="26">
        <v>891749616</v>
      </c>
      <c r="I53" s="24">
        <v>557611219</v>
      </c>
      <c r="J53" s="6">
        <v>900408495</v>
      </c>
      <c r="K53" s="25">
        <v>936014732</v>
      </c>
    </row>
    <row r="54" spans="1:11" ht="13.5">
      <c r="A54" s="22" t="s">
        <v>55</v>
      </c>
      <c r="B54" s="6">
        <v>33725925</v>
      </c>
      <c r="C54" s="6">
        <v>0</v>
      </c>
      <c r="D54" s="23">
        <v>35256655</v>
      </c>
      <c r="E54" s="24">
        <v>41673731</v>
      </c>
      <c r="F54" s="6">
        <v>41117719</v>
      </c>
      <c r="G54" s="25">
        <v>41117719</v>
      </c>
      <c r="H54" s="26">
        <v>0</v>
      </c>
      <c r="I54" s="24">
        <v>43988216</v>
      </c>
      <c r="J54" s="6">
        <v>46382859</v>
      </c>
      <c r="K54" s="25">
        <v>49165828</v>
      </c>
    </row>
    <row r="55" spans="1:11" ht="13.5">
      <c r="A55" s="22" t="s">
        <v>56</v>
      </c>
      <c r="B55" s="6">
        <v>0</v>
      </c>
      <c r="C55" s="6">
        <v>0</v>
      </c>
      <c r="D55" s="23">
        <v>499221</v>
      </c>
      <c r="E55" s="24">
        <v>12105617</v>
      </c>
      <c r="F55" s="6">
        <v>25359424</v>
      </c>
      <c r="G55" s="25">
        <v>25359424</v>
      </c>
      <c r="H55" s="26">
        <v>21079200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5440727</v>
      </c>
      <c r="C56" s="6">
        <v>2606651</v>
      </c>
      <c r="D56" s="23">
        <v>1852804</v>
      </c>
      <c r="E56" s="24">
        <v>3357817</v>
      </c>
      <c r="F56" s="6">
        <v>4949293</v>
      </c>
      <c r="G56" s="25">
        <v>4949293</v>
      </c>
      <c r="H56" s="26">
        <v>2537677</v>
      </c>
      <c r="I56" s="24">
        <v>9982141</v>
      </c>
      <c r="J56" s="6">
        <v>10622555</v>
      </c>
      <c r="K56" s="25">
        <v>11138818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50</v>
      </c>
      <c r="C59" s="6">
        <v>50</v>
      </c>
      <c r="D59" s="23">
        <v>50</v>
      </c>
      <c r="E59" s="24">
        <v>50</v>
      </c>
      <c r="F59" s="6">
        <v>50</v>
      </c>
      <c r="G59" s="25">
        <v>50</v>
      </c>
      <c r="H59" s="26">
        <v>50</v>
      </c>
      <c r="I59" s="24">
        <v>50</v>
      </c>
      <c r="J59" s="6">
        <v>50</v>
      </c>
      <c r="K59" s="25">
        <v>50</v>
      </c>
    </row>
    <row r="60" spans="1:11" ht="13.5">
      <c r="A60" s="90" t="s">
        <v>60</v>
      </c>
      <c r="B60" s="6">
        <v>0</v>
      </c>
      <c r="C60" s="6">
        <v>10151231</v>
      </c>
      <c r="D60" s="23">
        <v>6466415</v>
      </c>
      <c r="E60" s="24">
        <v>0</v>
      </c>
      <c r="F60" s="6">
        <v>0</v>
      </c>
      <c r="G60" s="25">
        <v>0</v>
      </c>
      <c r="H60" s="26">
        <v>5668879</v>
      </c>
      <c r="I60" s="24">
        <v>6009013</v>
      </c>
      <c r="J60" s="6">
        <v>6369555</v>
      </c>
      <c r="K60" s="25">
        <v>6751728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0.6409488788426672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0.8889988536642798</v>
      </c>
      <c r="J70" s="5">
        <f t="shared" si="8"/>
        <v>0.9433228149426393</v>
      </c>
      <c r="K70" s="5">
        <f t="shared" si="8"/>
        <v>0.9704103076706395</v>
      </c>
    </row>
    <row r="71" spans="1:11" ht="12.75" hidden="1">
      <c r="A71" s="2" t="s">
        <v>108</v>
      </c>
      <c r="B71" s="2">
        <f>+B83</f>
        <v>53387551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78706092</v>
      </c>
      <c r="J71" s="2">
        <f t="shared" si="9"/>
        <v>87183718</v>
      </c>
      <c r="K71" s="2">
        <f t="shared" si="9"/>
        <v>94517143</v>
      </c>
    </row>
    <row r="72" spans="1:11" ht="12.75" hidden="1">
      <c r="A72" s="2" t="s">
        <v>109</v>
      </c>
      <c r="B72" s="2">
        <f>+B77</f>
        <v>83294554</v>
      </c>
      <c r="C72" s="2">
        <f aca="true" t="shared" si="10" ref="C72:K72">+C77</f>
        <v>52024858</v>
      </c>
      <c r="D72" s="2">
        <f t="shared" si="10"/>
        <v>54227024</v>
      </c>
      <c r="E72" s="2">
        <f t="shared" si="10"/>
        <v>75535616</v>
      </c>
      <c r="F72" s="2">
        <f t="shared" si="10"/>
        <v>72485616</v>
      </c>
      <c r="G72" s="2">
        <f t="shared" si="10"/>
        <v>72485616</v>
      </c>
      <c r="H72" s="2">
        <f t="shared" si="10"/>
        <v>65083243</v>
      </c>
      <c r="I72" s="2">
        <f t="shared" si="10"/>
        <v>88533401</v>
      </c>
      <c r="J72" s="2">
        <f t="shared" si="10"/>
        <v>92421933</v>
      </c>
      <c r="K72" s="2">
        <f t="shared" si="10"/>
        <v>97399154</v>
      </c>
    </row>
    <row r="73" spans="1:11" ht="12.75" hidden="1">
      <c r="A73" s="2" t="s">
        <v>110</v>
      </c>
      <c r="B73" s="2">
        <f>+B74</f>
        <v>2591025.999999989</v>
      </c>
      <c r="C73" s="2">
        <f aca="true" t="shared" si="11" ref="C73:K73">+(C78+C80+C81+C82)-(B78+B80+B81+B82)</f>
        <v>-53593648</v>
      </c>
      <c r="D73" s="2">
        <f t="shared" si="11"/>
        <v>92544132</v>
      </c>
      <c r="E73" s="2">
        <f t="shared" si="11"/>
        <v>-98426132</v>
      </c>
      <c r="F73" s="2">
        <f>+(F78+F80+F81+F82)-(D78+D80+D81+D82)</f>
        <v>14368663</v>
      </c>
      <c r="G73" s="2">
        <f>+(G78+G80+G81+G82)-(D78+D80+D81+D82)</f>
        <v>14368663</v>
      </c>
      <c r="H73" s="2">
        <f>+(H78+H80+H81+H82)-(D78+D80+D81+D82)</f>
        <v>-194987</v>
      </c>
      <c r="I73" s="2">
        <f>+(I78+I80+I81+I82)-(E78+E80+E81+E82)</f>
        <v>115591412</v>
      </c>
      <c r="J73" s="2">
        <f t="shared" si="11"/>
        <v>11198727</v>
      </c>
      <c r="K73" s="2">
        <f t="shared" si="11"/>
        <v>9577735</v>
      </c>
    </row>
    <row r="74" spans="1:11" ht="12.75" hidden="1">
      <c r="A74" s="2" t="s">
        <v>111</v>
      </c>
      <c r="B74" s="2">
        <f>+TREND(C74:E74)</f>
        <v>2591025.999999989</v>
      </c>
      <c r="C74" s="2">
        <f>+C73</f>
        <v>-53593648</v>
      </c>
      <c r="D74" s="2">
        <f aca="true" t="shared" si="12" ref="D74:K74">+D73</f>
        <v>92544132</v>
      </c>
      <c r="E74" s="2">
        <f t="shared" si="12"/>
        <v>-98426132</v>
      </c>
      <c r="F74" s="2">
        <f t="shared" si="12"/>
        <v>14368663</v>
      </c>
      <c r="G74" s="2">
        <f t="shared" si="12"/>
        <v>14368663</v>
      </c>
      <c r="H74" s="2">
        <f t="shared" si="12"/>
        <v>-194987</v>
      </c>
      <c r="I74" s="2">
        <f t="shared" si="12"/>
        <v>115591412</v>
      </c>
      <c r="J74" s="2">
        <f t="shared" si="12"/>
        <v>11198727</v>
      </c>
      <c r="K74" s="2">
        <f t="shared" si="12"/>
        <v>9577735</v>
      </c>
    </row>
    <row r="75" spans="1:11" ht="12.75" hidden="1">
      <c r="A75" s="2" t="s">
        <v>112</v>
      </c>
      <c r="B75" s="2">
        <f>+B84-(((B80+B81+B78)*B70)-B79)</f>
        <v>1175413.7159706801</v>
      </c>
      <c r="C75" s="2">
        <f aca="true" t="shared" si="13" ref="C75:K75">+C84-(((C80+C81+C78)*C70)-C79)</f>
        <v>9577988</v>
      </c>
      <c r="D75" s="2">
        <f t="shared" si="13"/>
        <v>60192502</v>
      </c>
      <c r="E75" s="2">
        <f t="shared" si="13"/>
        <v>-3114879</v>
      </c>
      <c r="F75" s="2">
        <f t="shared" si="13"/>
        <v>61930222</v>
      </c>
      <c r="G75" s="2">
        <f t="shared" si="13"/>
        <v>61930222</v>
      </c>
      <c r="H75" s="2">
        <f t="shared" si="13"/>
        <v>52980614</v>
      </c>
      <c r="I75" s="2">
        <f t="shared" si="13"/>
        <v>-54002169.79138166</v>
      </c>
      <c r="J75" s="2">
        <f t="shared" si="13"/>
        <v>-66614964.19644806</v>
      </c>
      <c r="K75" s="2">
        <f t="shared" si="13"/>
        <v>-76193999.42202401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83294554</v>
      </c>
      <c r="C77" s="3">
        <v>52024858</v>
      </c>
      <c r="D77" s="3">
        <v>54227024</v>
      </c>
      <c r="E77" s="3">
        <v>75535616</v>
      </c>
      <c r="F77" s="3">
        <v>72485616</v>
      </c>
      <c r="G77" s="3">
        <v>72485616</v>
      </c>
      <c r="H77" s="3">
        <v>65083243</v>
      </c>
      <c r="I77" s="3">
        <v>88533401</v>
      </c>
      <c r="J77" s="3">
        <v>92421933</v>
      </c>
      <c r="K77" s="3">
        <v>97399154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49851520</v>
      </c>
      <c r="C79" s="3">
        <v>9577988</v>
      </c>
      <c r="D79" s="3">
        <v>60192502</v>
      </c>
      <c r="E79" s="3">
        <v>-3114879</v>
      </c>
      <c r="F79" s="3">
        <v>61930222</v>
      </c>
      <c r="G79" s="3">
        <v>61930222</v>
      </c>
      <c r="H79" s="3">
        <v>52980614</v>
      </c>
      <c r="I79" s="3">
        <v>63398649</v>
      </c>
      <c r="J79" s="3">
        <v>68523869</v>
      </c>
      <c r="K79" s="3">
        <v>72119675</v>
      </c>
    </row>
    <row r="80" spans="1:11" ht="12.75" hidden="1">
      <c r="A80" s="1" t="s">
        <v>69</v>
      </c>
      <c r="B80" s="3">
        <v>8258125</v>
      </c>
      <c r="C80" s="3">
        <v>16845299</v>
      </c>
      <c r="D80" s="3">
        <v>100806666</v>
      </c>
      <c r="E80" s="3">
        <v>15456686</v>
      </c>
      <c r="F80" s="3">
        <v>120569210</v>
      </c>
      <c r="G80" s="3">
        <v>120569210</v>
      </c>
      <c r="H80" s="3">
        <v>97854331</v>
      </c>
      <c r="I80" s="3">
        <v>119036199</v>
      </c>
      <c r="J80" s="3">
        <v>134738152</v>
      </c>
      <c r="K80" s="3">
        <v>144117605</v>
      </c>
    </row>
    <row r="81" spans="1:11" ht="12.75" hidden="1">
      <c r="A81" s="1" t="s">
        <v>70</v>
      </c>
      <c r="B81" s="3">
        <v>67685695</v>
      </c>
      <c r="C81" s="3">
        <v>5504873</v>
      </c>
      <c r="D81" s="3">
        <v>14087638</v>
      </c>
      <c r="E81" s="3">
        <v>1011486</v>
      </c>
      <c r="F81" s="3">
        <v>8693757</v>
      </c>
      <c r="G81" s="3">
        <v>8693757</v>
      </c>
      <c r="H81" s="3">
        <v>16844986</v>
      </c>
      <c r="I81" s="3">
        <v>13023385</v>
      </c>
      <c r="J81" s="3">
        <v>8520159</v>
      </c>
      <c r="K81" s="3">
        <v>8718441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53387551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78706092</v>
      </c>
      <c r="J83" s="3">
        <v>87183718</v>
      </c>
      <c r="K83" s="3">
        <v>94517143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13663497</v>
      </c>
      <c r="C5" s="6">
        <v>16158013</v>
      </c>
      <c r="D5" s="23">
        <v>14578846</v>
      </c>
      <c r="E5" s="24">
        <v>15291183</v>
      </c>
      <c r="F5" s="6">
        <v>19858067</v>
      </c>
      <c r="G5" s="25">
        <v>19858067</v>
      </c>
      <c r="H5" s="26">
        <v>20010896</v>
      </c>
      <c r="I5" s="24">
        <v>23451683</v>
      </c>
      <c r="J5" s="6">
        <v>24306259</v>
      </c>
      <c r="K5" s="25">
        <v>25354749</v>
      </c>
    </row>
    <row r="6" spans="1:11" ht="13.5">
      <c r="A6" s="22" t="s">
        <v>19</v>
      </c>
      <c r="B6" s="6">
        <v>8959701</v>
      </c>
      <c r="C6" s="6">
        <v>9755315</v>
      </c>
      <c r="D6" s="23">
        <v>9790658</v>
      </c>
      <c r="E6" s="24">
        <v>11512854</v>
      </c>
      <c r="F6" s="6">
        <v>11512854</v>
      </c>
      <c r="G6" s="25">
        <v>11512854</v>
      </c>
      <c r="H6" s="26">
        <v>10986096</v>
      </c>
      <c r="I6" s="24">
        <v>13663019</v>
      </c>
      <c r="J6" s="6">
        <v>14391548</v>
      </c>
      <c r="K6" s="25">
        <v>15390240</v>
      </c>
    </row>
    <row r="7" spans="1:11" ht="13.5">
      <c r="A7" s="22" t="s">
        <v>20</v>
      </c>
      <c r="B7" s="6">
        <v>2422612</v>
      </c>
      <c r="C7" s="6">
        <v>0</v>
      </c>
      <c r="D7" s="23">
        <v>0</v>
      </c>
      <c r="E7" s="24">
        <v>2112000</v>
      </c>
      <c r="F7" s="6">
        <v>2112000</v>
      </c>
      <c r="G7" s="25">
        <v>2112000</v>
      </c>
      <c r="H7" s="26">
        <v>1729419</v>
      </c>
      <c r="I7" s="24">
        <v>2215488</v>
      </c>
      <c r="J7" s="6">
        <v>2321832</v>
      </c>
      <c r="K7" s="25">
        <v>2433280</v>
      </c>
    </row>
    <row r="8" spans="1:11" ht="13.5">
      <c r="A8" s="22" t="s">
        <v>21</v>
      </c>
      <c r="B8" s="6">
        <v>125148401</v>
      </c>
      <c r="C8" s="6">
        <v>129423229</v>
      </c>
      <c r="D8" s="23">
        <v>134056602</v>
      </c>
      <c r="E8" s="24">
        <v>147905550</v>
      </c>
      <c r="F8" s="6">
        <v>148263550</v>
      </c>
      <c r="G8" s="25">
        <v>148263550</v>
      </c>
      <c r="H8" s="26">
        <v>145843845</v>
      </c>
      <c r="I8" s="24">
        <v>156595650</v>
      </c>
      <c r="J8" s="6">
        <v>164473950</v>
      </c>
      <c r="K8" s="25">
        <v>171798600</v>
      </c>
    </row>
    <row r="9" spans="1:11" ht="13.5">
      <c r="A9" s="22" t="s">
        <v>22</v>
      </c>
      <c r="B9" s="6">
        <v>40342669</v>
      </c>
      <c r="C9" s="6">
        <v>9565276</v>
      </c>
      <c r="D9" s="23">
        <v>8499643</v>
      </c>
      <c r="E9" s="24">
        <v>50774786</v>
      </c>
      <c r="F9" s="6">
        <v>42049705</v>
      </c>
      <c r="G9" s="25">
        <v>42049705</v>
      </c>
      <c r="H9" s="26">
        <v>10947948</v>
      </c>
      <c r="I9" s="24">
        <v>40739332</v>
      </c>
      <c r="J9" s="6">
        <v>43251651</v>
      </c>
      <c r="K9" s="25">
        <v>48080869</v>
      </c>
    </row>
    <row r="10" spans="1:11" ht="25.5">
      <c r="A10" s="27" t="s">
        <v>102</v>
      </c>
      <c r="B10" s="28">
        <f>SUM(B5:B9)</f>
        <v>190536880</v>
      </c>
      <c r="C10" s="29">
        <f aca="true" t="shared" si="0" ref="C10:K10">SUM(C5:C9)</f>
        <v>164901833</v>
      </c>
      <c r="D10" s="30">
        <f t="shared" si="0"/>
        <v>166925749</v>
      </c>
      <c r="E10" s="28">
        <f t="shared" si="0"/>
        <v>227596373</v>
      </c>
      <c r="F10" s="29">
        <f t="shared" si="0"/>
        <v>223796176</v>
      </c>
      <c r="G10" s="31">
        <f t="shared" si="0"/>
        <v>223796176</v>
      </c>
      <c r="H10" s="32">
        <f t="shared" si="0"/>
        <v>189518204</v>
      </c>
      <c r="I10" s="28">
        <f t="shared" si="0"/>
        <v>236665172</v>
      </c>
      <c r="J10" s="29">
        <f t="shared" si="0"/>
        <v>248745240</v>
      </c>
      <c r="K10" s="31">
        <f t="shared" si="0"/>
        <v>263057738</v>
      </c>
    </row>
    <row r="11" spans="1:11" ht="13.5">
      <c r="A11" s="22" t="s">
        <v>23</v>
      </c>
      <c r="B11" s="6">
        <v>66931271</v>
      </c>
      <c r="C11" s="6">
        <v>65955025</v>
      </c>
      <c r="D11" s="23">
        <v>78988929</v>
      </c>
      <c r="E11" s="24">
        <v>93985993</v>
      </c>
      <c r="F11" s="6">
        <v>91393205</v>
      </c>
      <c r="G11" s="25">
        <v>91393205</v>
      </c>
      <c r="H11" s="26">
        <v>83707313</v>
      </c>
      <c r="I11" s="24">
        <v>98165079</v>
      </c>
      <c r="J11" s="6">
        <v>105054599</v>
      </c>
      <c r="K11" s="25">
        <v>112379006</v>
      </c>
    </row>
    <row r="12" spans="1:11" ht="13.5">
      <c r="A12" s="22" t="s">
        <v>24</v>
      </c>
      <c r="B12" s="6">
        <v>10568433</v>
      </c>
      <c r="C12" s="6">
        <v>12031429</v>
      </c>
      <c r="D12" s="23">
        <v>12328370</v>
      </c>
      <c r="E12" s="24">
        <v>14127295</v>
      </c>
      <c r="F12" s="6">
        <v>14127295</v>
      </c>
      <c r="G12" s="25">
        <v>14127295</v>
      </c>
      <c r="H12" s="26">
        <v>12879625</v>
      </c>
      <c r="I12" s="24">
        <v>15010262</v>
      </c>
      <c r="J12" s="6">
        <v>16060977</v>
      </c>
      <c r="K12" s="25">
        <v>17185245</v>
      </c>
    </row>
    <row r="13" spans="1:11" ht="13.5">
      <c r="A13" s="22" t="s">
        <v>103</v>
      </c>
      <c r="B13" s="6">
        <v>8529313</v>
      </c>
      <c r="C13" s="6">
        <v>7861223</v>
      </c>
      <c r="D13" s="23">
        <v>12277162</v>
      </c>
      <c r="E13" s="24">
        <v>8659942</v>
      </c>
      <c r="F13" s="6">
        <v>16637211</v>
      </c>
      <c r="G13" s="25">
        <v>16637211</v>
      </c>
      <c r="H13" s="26">
        <v>12516719</v>
      </c>
      <c r="I13" s="24">
        <v>18672046</v>
      </c>
      <c r="J13" s="6">
        <v>19280005</v>
      </c>
      <c r="K13" s="25">
        <v>19972820</v>
      </c>
    </row>
    <row r="14" spans="1:11" ht="13.5">
      <c r="A14" s="22" t="s">
        <v>25</v>
      </c>
      <c r="B14" s="6">
        <v>0</v>
      </c>
      <c r="C14" s="6">
        <v>1191477</v>
      </c>
      <c r="D14" s="23">
        <v>1154598</v>
      </c>
      <c r="E14" s="24">
        <v>1255286</v>
      </c>
      <c r="F14" s="6">
        <v>1255286</v>
      </c>
      <c r="G14" s="25">
        <v>1255286</v>
      </c>
      <c r="H14" s="26">
        <v>104979</v>
      </c>
      <c r="I14" s="24">
        <v>2183605</v>
      </c>
      <c r="J14" s="6">
        <v>2090320</v>
      </c>
      <c r="K14" s="25">
        <v>1979521</v>
      </c>
    </row>
    <row r="15" spans="1:11" ht="13.5">
      <c r="A15" s="22" t="s">
        <v>26</v>
      </c>
      <c r="B15" s="6">
        <v>7502657</v>
      </c>
      <c r="C15" s="6">
        <v>12454081</v>
      </c>
      <c r="D15" s="23">
        <v>13882073</v>
      </c>
      <c r="E15" s="24">
        <v>13126679</v>
      </c>
      <c r="F15" s="6">
        <v>15515045</v>
      </c>
      <c r="G15" s="25">
        <v>15515045</v>
      </c>
      <c r="H15" s="26">
        <v>15623955</v>
      </c>
      <c r="I15" s="24">
        <v>17051928</v>
      </c>
      <c r="J15" s="6">
        <v>17918703</v>
      </c>
      <c r="K15" s="25">
        <v>19419056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68738458</v>
      </c>
      <c r="C17" s="6">
        <v>61664567</v>
      </c>
      <c r="D17" s="23">
        <v>75563869</v>
      </c>
      <c r="E17" s="24">
        <v>74393367</v>
      </c>
      <c r="F17" s="6">
        <v>73682853</v>
      </c>
      <c r="G17" s="25">
        <v>73682853</v>
      </c>
      <c r="H17" s="26">
        <v>56590206</v>
      </c>
      <c r="I17" s="24">
        <v>73169271</v>
      </c>
      <c r="J17" s="6">
        <v>74341636</v>
      </c>
      <c r="K17" s="25">
        <v>76332930</v>
      </c>
    </row>
    <row r="18" spans="1:11" ht="13.5">
      <c r="A18" s="33" t="s">
        <v>28</v>
      </c>
      <c r="B18" s="34">
        <f>SUM(B11:B17)</f>
        <v>162270132</v>
      </c>
      <c r="C18" s="35">
        <f aca="true" t="shared" si="1" ref="C18:K18">SUM(C11:C17)</f>
        <v>161157802</v>
      </c>
      <c r="D18" s="36">
        <f t="shared" si="1"/>
        <v>194195001</v>
      </c>
      <c r="E18" s="34">
        <f t="shared" si="1"/>
        <v>205548562</v>
      </c>
      <c r="F18" s="35">
        <f t="shared" si="1"/>
        <v>212610895</v>
      </c>
      <c r="G18" s="37">
        <f t="shared" si="1"/>
        <v>212610895</v>
      </c>
      <c r="H18" s="38">
        <f t="shared" si="1"/>
        <v>181422797</v>
      </c>
      <c r="I18" s="34">
        <f t="shared" si="1"/>
        <v>224252191</v>
      </c>
      <c r="J18" s="35">
        <f t="shared" si="1"/>
        <v>234746240</v>
      </c>
      <c r="K18" s="37">
        <f t="shared" si="1"/>
        <v>247268578</v>
      </c>
    </row>
    <row r="19" spans="1:11" ht="13.5">
      <c r="A19" s="33" t="s">
        <v>29</v>
      </c>
      <c r="B19" s="39">
        <f>+B10-B18</f>
        <v>28266748</v>
      </c>
      <c r="C19" s="40">
        <f aca="true" t="shared" si="2" ref="C19:K19">+C10-C18</f>
        <v>3744031</v>
      </c>
      <c r="D19" s="41">
        <f t="shared" si="2"/>
        <v>-27269252</v>
      </c>
      <c r="E19" s="39">
        <f t="shared" si="2"/>
        <v>22047811</v>
      </c>
      <c r="F19" s="40">
        <f t="shared" si="2"/>
        <v>11185281</v>
      </c>
      <c r="G19" s="42">
        <f t="shared" si="2"/>
        <v>11185281</v>
      </c>
      <c r="H19" s="43">
        <f t="shared" si="2"/>
        <v>8095407</v>
      </c>
      <c r="I19" s="39">
        <f t="shared" si="2"/>
        <v>12412981</v>
      </c>
      <c r="J19" s="40">
        <f t="shared" si="2"/>
        <v>13999000</v>
      </c>
      <c r="K19" s="42">
        <f t="shared" si="2"/>
        <v>15789160</v>
      </c>
    </row>
    <row r="20" spans="1:11" ht="25.5">
      <c r="A20" s="44" t="s">
        <v>30</v>
      </c>
      <c r="B20" s="45">
        <v>27772106</v>
      </c>
      <c r="C20" s="46">
        <v>1000000</v>
      </c>
      <c r="D20" s="47">
        <v>43126493</v>
      </c>
      <c r="E20" s="45">
        <v>33393460</v>
      </c>
      <c r="F20" s="46">
        <v>35009503</v>
      </c>
      <c r="G20" s="48">
        <v>35009503</v>
      </c>
      <c r="H20" s="49">
        <v>32250935</v>
      </c>
      <c r="I20" s="45">
        <v>49186350</v>
      </c>
      <c r="J20" s="46">
        <v>41852050</v>
      </c>
      <c r="K20" s="48">
        <v>44802400</v>
      </c>
    </row>
    <row r="21" spans="1:11" ht="63.75">
      <c r="A21" s="50" t="s">
        <v>104</v>
      </c>
      <c r="B21" s="51">
        <v>0</v>
      </c>
      <c r="C21" s="52">
        <v>37528698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56038854</v>
      </c>
      <c r="C22" s="58">
        <f aca="true" t="shared" si="3" ref="C22:K22">SUM(C19:C21)</f>
        <v>42272729</v>
      </c>
      <c r="D22" s="59">
        <f t="shared" si="3"/>
        <v>15857241</v>
      </c>
      <c r="E22" s="57">
        <f t="shared" si="3"/>
        <v>55441271</v>
      </c>
      <c r="F22" s="58">
        <f t="shared" si="3"/>
        <v>46194784</v>
      </c>
      <c r="G22" s="60">
        <f t="shared" si="3"/>
        <v>46194784</v>
      </c>
      <c r="H22" s="61">
        <f t="shared" si="3"/>
        <v>40346342</v>
      </c>
      <c r="I22" s="57">
        <f t="shared" si="3"/>
        <v>61599331</v>
      </c>
      <c r="J22" s="58">
        <f t="shared" si="3"/>
        <v>55851050</v>
      </c>
      <c r="K22" s="60">
        <f t="shared" si="3"/>
        <v>60591560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56038854</v>
      </c>
      <c r="C24" s="40">
        <f aca="true" t="shared" si="4" ref="C24:K24">SUM(C22:C23)</f>
        <v>42272729</v>
      </c>
      <c r="D24" s="41">
        <f t="shared" si="4"/>
        <v>15857241</v>
      </c>
      <c r="E24" s="39">
        <f t="shared" si="4"/>
        <v>55441271</v>
      </c>
      <c r="F24" s="40">
        <f t="shared" si="4"/>
        <v>46194784</v>
      </c>
      <c r="G24" s="42">
        <f t="shared" si="4"/>
        <v>46194784</v>
      </c>
      <c r="H24" s="43">
        <f t="shared" si="4"/>
        <v>40346342</v>
      </c>
      <c r="I24" s="39">
        <f t="shared" si="4"/>
        <v>61599331</v>
      </c>
      <c r="J24" s="40">
        <f t="shared" si="4"/>
        <v>55851050</v>
      </c>
      <c r="K24" s="42">
        <f t="shared" si="4"/>
        <v>60591560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40350587</v>
      </c>
      <c r="C27" s="7">
        <v>35099384</v>
      </c>
      <c r="D27" s="69">
        <v>45682360</v>
      </c>
      <c r="E27" s="70">
        <v>55441271</v>
      </c>
      <c r="F27" s="7">
        <v>46194785</v>
      </c>
      <c r="G27" s="71">
        <v>46194785</v>
      </c>
      <c r="H27" s="72">
        <v>36966710</v>
      </c>
      <c r="I27" s="70">
        <v>61599331</v>
      </c>
      <c r="J27" s="7">
        <v>55851050</v>
      </c>
      <c r="K27" s="71">
        <v>60591560</v>
      </c>
    </row>
    <row r="28" spans="1:11" ht="13.5">
      <c r="A28" s="73" t="s">
        <v>34</v>
      </c>
      <c r="B28" s="6">
        <v>26210622</v>
      </c>
      <c r="C28" s="6">
        <v>24365085</v>
      </c>
      <c r="D28" s="23">
        <v>38798654</v>
      </c>
      <c r="E28" s="24">
        <v>33393450</v>
      </c>
      <c r="F28" s="6">
        <v>33393450</v>
      </c>
      <c r="G28" s="25">
        <v>33393450</v>
      </c>
      <c r="H28" s="26">
        <v>0</v>
      </c>
      <c r="I28" s="24">
        <v>49186331</v>
      </c>
      <c r="J28" s="6">
        <v>41852050</v>
      </c>
      <c r="K28" s="25">
        <v>44802400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14139965</v>
      </c>
      <c r="C31" s="6">
        <v>288071</v>
      </c>
      <c r="D31" s="23">
        <v>4637153</v>
      </c>
      <c r="E31" s="24">
        <v>22047821</v>
      </c>
      <c r="F31" s="6">
        <v>12801335</v>
      </c>
      <c r="G31" s="25">
        <v>12801335</v>
      </c>
      <c r="H31" s="26">
        <v>0</v>
      </c>
      <c r="I31" s="24">
        <v>12413000</v>
      </c>
      <c r="J31" s="6">
        <v>13999000</v>
      </c>
      <c r="K31" s="25">
        <v>15789160</v>
      </c>
    </row>
    <row r="32" spans="1:11" ht="13.5">
      <c r="A32" s="33" t="s">
        <v>37</v>
      </c>
      <c r="B32" s="7">
        <f>SUM(B28:B31)</f>
        <v>40350587</v>
      </c>
      <c r="C32" s="7">
        <f aca="true" t="shared" si="5" ref="C32:K32">SUM(C28:C31)</f>
        <v>24653156</v>
      </c>
      <c r="D32" s="69">
        <f t="shared" si="5"/>
        <v>43435807</v>
      </c>
      <c r="E32" s="70">
        <f t="shared" si="5"/>
        <v>55441271</v>
      </c>
      <c r="F32" s="7">
        <f t="shared" si="5"/>
        <v>46194785</v>
      </c>
      <c r="G32" s="71">
        <f t="shared" si="5"/>
        <v>46194785</v>
      </c>
      <c r="H32" s="72">
        <f t="shared" si="5"/>
        <v>0</v>
      </c>
      <c r="I32" s="70">
        <f t="shared" si="5"/>
        <v>61599331</v>
      </c>
      <c r="J32" s="7">
        <f t="shared" si="5"/>
        <v>55851050</v>
      </c>
      <c r="K32" s="71">
        <f t="shared" si="5"/>
        <v>60591560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109063368</v>
      </c>
      <c r="C35" s="6">
        <v>116152498</v>
      </c>
      <c r="D35" s="23">
        <v>108943352</v>
      </c>
      <c r="E35" s="24">
        <v>56560771</v>
      </c>
      <c r="F35" s="6">
        <v>113339371</v>
      </c>
      <c r="G35" s="25">
        <v>113339371</v>
      </c>
      <c r="H35" s="26">
        <v>126015277</v>
      </c>
      <c r="I35" s="24">
        <v>141634636</v>
      </c>
      <c r="J35" s="6">
        <v>171955562</v>
      </c>
      <c r="K35" s="25">
        <v>197241267</v>
      </c>
    </row>
    <row r="36" spans="1:11" ht="13.5">
      <c r="A36" s="22" t="s">
        <v>40</v>
      </c>
      <c r="B36" s="6">
        <v>188955077</v>
      </c>
      <c r="C36" s="6">
        <v>215988045</v>
      </c>
      <c r="D36" s="23">
        <v>252715920</v>
      </c>
      <c r="E36" s="24">
        <v>141236410</v>
      </c>
      <c r="F36" s="6">
        <v>284212709</v>
      </c>
      <c r="G36" s="25">
        <v>284212709</v>
      </c>
      <c r="H36" s="26">
        <v>277165919</v>
      </c>
      <c r="I36" s="24">
        <v>343946323</v>
      </c>
      <c r="J36" s="6">
        <v>379991579</v>
      </c>
      <c r="K36" s="25">
        <v>422013866</v>
      </c>
    </row>
    <row r="37" spans="1:11" ht="13.5">
      <c r="A37" s="22" t="s">
        <v>41</v>
      </c>
      <c r="B37" s="6">
        <v>44718459</v>
      </c>
      <c r="C37" s="6">
        <v>35208862</v>
      </c>
      <c r="D37" s="23">
        <v>42609900</v>
      </c>
      <c r="E37" s="24">
        <v>38920278</v>
      </c>
      <c r="F37" s="6">
        <v>40043609</v>
      </c>
      <c r="G37" s="25">
        <v>40043609</v>
      </c>
      <c r="H37" s="26">
        <v>43850478</v>
      </c>
      <c r="I37" s="24">
        <v>48296881</v>
      </c>
      <c r="J37" s="6">
        <v>46457915</v>
      </c>
      <c r="K37" s="25">
        <v>51103703</v>
      </c>
    </row>
    <row r="38" spans="1:11" ht="13.5">
      <c r="A38" s="22" t="s">
        <v>42</v>
      </c>
      <c r="B38" s="6">
        <v>19847882</v>
      </c>
      <c r="C38" s="6">
        <v>21206864</v>
      </c>
      <c r="D38" s="23">
        <v>23525665</v>
      </c>
      <c r="E38" s="24">
        <v>25676880</v>
      </c>
      <c r="F38" s="6">
        <v>25741988</v>
      </c>
      <c r="G38" s="25">
        <v>25741988</v>
      </c>
      <c r="H38" s="26">
        <v>23460557</v>
      </c>
      <c r="I38" s="24">
        <v>27286509</v>
      </c>
      <c r="J38" s="6">
        <v>34747247</v>
      </c>
      <c r="K38" s="25">
        <v>36243177</v>
      </c>
    </row>
    <row r="39" spans="1:11" ht="13.5">
      <c r="A39" s="22" t="s">
        <v>43</v>
      </c>
      <c r="B39" s="6">
        <v>233452104</v>
      </c>
      <c r="C39" s="6">
        <v>233452103</v>
      </c>
      <c r="D39" s="23">
        <v>287841037</v>
      </c>
      <c r="E39" s="24">
        <v>133200023</v>
      </c>
      <c r="F39" s="6">
        <v>341012969</v>
      </c>
      <c r="G39" s="25">
        <v>341012969</v>
      </c>
      <c r="H39" s="26">
        <v>348244285</v>
      </c>
      <c r="I39" s="24">
        <v>409997569</v>
      </c>
      <c r="J39" s="6">
        <v>470741979</v>
      </c>
      <c r="K39" s="25">
        <v>531908253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76056528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11213791</v>
      </c>
      <c r="K42" s="25">
        <v>12335170</v>
      </c>
    </row>
    <row r="43" spans="1:11" ht="13.5">
      <c r="A43" s="22" t="s">
        <v>46</v>
      </c>
      <c r="B43" s="6">
        <v>-56431567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547816</v>
      </c>
      <c r="C44" s="6">
        <v>502526</v>
      </c>
      <c r="D44" s="23">
        <v>197122</v>
      </c>
      <c r="E44" s="24">
        <v>85524</v>
      </c>
      <c r="F44" s="6">
        <v>196522</v>
      </c>
      <c r="G44" s="25">
        <v>196522</v>
      </c>
      <c r="H44" s="26">
        <v>-381161</v>
      </c>
      <c r="I44" s="24">
        <v>243633</v>
      </c>
      <c r="J44" s="6">
        <v>291542</v>
      </c>
      <c r="K44" s="25">
        <v>320697</v>
      </c>
    </row>
    <row r="45" spans="1:11" ht="13.5">
      <c r="A45" s="33" t="s">
        <v>48</v>
      </c>
      <c r="B45" s="7">
        <v>55607102</v>
      </c>
      <c r="C45" s="7">
        <v>56109071</v>
      </c>
      <c r="D45" s="69">
        <v>41778256</v>
      </c>
      <c r="E45" s="70">
        <v>14416456</v>
      </c>
      <c r="F45" s="7">
        <v>9440960</v>
      </c>
      <c r="G45" s="71">
        <v>9440960</v>
      </c>
      <c r="H45" s="72">
        <v>38857102</v>
      </c>
      <c r="I45" s="70">
        <v>8464555</v>
      </c>
      <c r="J45" s="7">
        <v>28944570</v>
      </c>
      <c r="K45" s="71">
        <v>30989687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55607102</v>
      </c>
      <c r="C48" s="6">
        <v>41577791</v>
      </c>
      <c r="D48" s="23">
        <v>19363525</v>
      </c>
      <c r="E48" s="24">
        <v>23948248</v>
      </c>
      <c r="F48" s="6">
        <v>18861754</v>
      </c>
      <c r="G48" s="25">
        <v>18861754</v>
      </c>
      <c r="H48" s="26">
        <v>25263675</v>
      </c>
      <c r="I48" s="24">
        <v>18415277</v>
      </c>
      <c r="J48" s="6">
        <v>28653028</v>
      </c>
      <c r="K48" s="25">
        <v>30668990</v>
      </c>
    </row>
    <row r="49" spans="1:11" ht="13.5">
      <c r="A49" s="22" t="s">
        <v>51</v>
      </c>
      <c r="B49" s="6">
        <f>+B75</f>
        <v>24728460.205539312</v>
      </c>
      <c r="C49" s="6">
        <f aca="true" t="shared" si="6" ref="C49:K49">+C75</f>
        <v>34032233</v>
      </c>
      <c r="D49" s="23">
        <f t="shared" si="6"/>
        <v>40831718</v>
      </c>
      <c r="E49" s="24">
        <f t="shared" si="6"/>
        <v>37543757</v>
      </c>
      <c r="F49" s="6">
        <f t="shared" si="6"/>
        <v>38764796</v>
      </c>
      <c r="G49" s="25">
        <f t="shared" si="6"/>
        <v>38764796</v>
      </c>
      <c r="H49" s="26">
        <f t="shared" si="6"/>
        <v>42237783</v>
      </c>
      <c r="I49" s="24">
        <f t="shared" si="6"/>
        <v>41018214</v>
      </c>
      <c r="J49" s="6">
        <f t="shared" si="6"/>
        <v>30487004.048186716</v>
      </c>
      <c r="K49" s="25">
        <f t="shared" si="6"/>
        <v>31979115.594045673</v>
      </c>
    </row>
    <row r="50" spans="1:11" ht="13.5">
      <c r="A50" s="33" t="s">
        <v>52</v>
      </c>
      <c r="B50" s="7">
        <f>+B48-B49</f>
        <v>30878641.794460688</v>
      </c>
      <c r="C50" s="7">
        <f aca="true" t="shared" si="7" ref="C50:K50">+C48-C49</f>
        <v>7545558</v>
      </c>
      <c r="D50" s="69">
        <f t="shared" si="7"/>
        <v>-21468193</v>
      </c>
      <c r="E50" s="70">
        <f t="shared" si="7"/>
        <v>-13595509</v>
      </c>
      <c r="F50" s="7">
        <f t="shared" si="7"/>
        <v>-19903042</v>
      </c>
      <c r="G50" s="71">
        <f t="shared" si="7"/>
        <v>-19903042</v>
      </c>
      <c r="H50" s="72">
        <f t="shared" si="7"/>
        <v>-16974108</v>
      </c>
      <c r="I50" s="70">
        <f t="shared" si="7"/>
        <v>-22602937</v>
      </c>
      <c r="J50" s="7">
        <f t="shared" si="7"/>
        <v>-1833976.0481867157</v>
      </c>
      <c r="K50" s="71">
        <f t="shared" si="7"/>
        <v>-1310125.5940456726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228782006</v>
      </c>
      <c r="C53" s="6">
        <v>175694092</v>
      </c>
      <c r="D53" s="23">
        <v>243857297</v>
      </c>
      <c r="E53" s="24">
        <v>122804911</v>
      </c>
      <c r="F53" s="6">
        <v>275354086</v>
      </c>
      <c r="G53" s="25">
        <v>275354086</v>
      </c>
      <c r="H53" s="26">
        <v>268307296</v>
      </c>
      <c r="I53" s="24">
        <v>335087698</v>
      </c>
      <c r="J53" s="6">
        <v>371132954</v>
      </c>
      <c r="K53" s="25">
        <v>413155241</v>
      </c>
    </row>
    <row r="54" spans="1:11" ht="13.5">
      <c r="A54" s="22" t="s">
        <v>55</v>
      </c>
      <c r="B54" s="6">
        <v>8529313</v>
      </c>
      <c r="C54" s="6">
        <v>0</v>
      </c>
      <c r="D54" s="23">
        <v>12277162</v>
      </c>
      <c r="E54" s="24">
        <v>8659942</v>
      </c>
      <c r="F54" s="6">
        <v>16637211</v>
      </c>
      <c r="G54" s="25">
        <v>16637211</v>
      </c>
      <c r="H54" s="26">
        <v>12516719</v>
      </c>
      <c r="I54" s="24">
        <v>18672046</v>
      </c>
      <c r="J54" s="6">
        <v>19280005</v>
      </c>
      <c r="K54" s="25">
        <v>19972820</v>
      </c>
    </row>
    <row r="55" spans="1:11" ht="13.5">
      <c r="A55" s="22" t="s">
        <v>56</v>
      </c>
      <c r="B55" s="6">
        <v>0</v>
      </c>
      <c r="C55" s="6">
        <v>14059570</v>
      </c>
      <c r="D55" s="23">
        <v>11741585</v>
      </c>
      <c r="E55" s="24">
        <v>8027821</v>
      </c>
      <c r="F55" s="6">
        <v>5756159</v>
      </c>
      <c r="G55" s="25">
        <v>5756159</v>
      </c>
      <c r="H55" s="26">
        <v>2589649</v>
      </c>
      <c r="I55" s="24">
        <v>6500000</v>
      </c>
      <c r="J55" s="6">
        <v>14259030</v>
      </c>
      <c r="K55" s="25">
        <v>7100000</v>
      </c>
    </row>
    <row r="56" spans="1:11" ht="13.5">
      <c r="A56" s="22" t="s">
        <v>57</v>
      </c>
      <c r="B56" s="6">
        <v>0</v>
      </c>
      <c r="C56" s="6">
        <v>6187646</v>
      </c>
      <c r="D56" s="23">
        <v>7862314</v>
      </c>
      <c r="E56" s="24">
        <v>8422987</v>
      </c>
      <c r="F56" s="6">
        <v>7768096</v>
      </c>
      <c r="G56" s="25">
        <v>7768096</v>
      </c>
      <c r="H56" s="26">
        <v>6276493</v>
      </c>
      <c r="I56" s="24">
        <v>8772497</v>
      </c>
      <c r="J56" s="6">
        <v>9118611</v>
      </c>
      <c r="K56" s="25">
        <v>9480646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-1044101</v>
      </c>
      <c r="D59" s="23">
        <v>0</v>
      </c>
      <c r="E59" s="24">
        <v>-1374256</v>
      </c>
      <c r="F59" s="6">
        <v>-1374256</v>
      </c>
      <c r="G59" s="25">
        <v>-1374256</v>
      </c>
      <c r="H59" s="26">
        <v>-1374256</v>
      </c>
      <c r="I59" s="24">
        <v>-2785571</v>
      </c>
      <c r="J59" s="6">
        <v>-2962821</v>
      </c>
      <c r="K59" s="25">
        <v>-3051912</v>
      </c>
    </row>
    <row r="60" spans="1:11" ht="13.5">
      <c r="A60" s="90" t="s">
        <v>60</v>
      </c>
      <c r="B60" s="6">
        <v>0</v>
      </c>
      <c r="C60" s="6">
        <v>5120777</v>
      </c>
      <c r="D60" s="23">
        <v>5521868</v>
      </c>
      <c r="E60" s="24">
        <v>-3282198</v>
      </c>
      <c r="F60" s="6">
        <v>1724122</v>
      </c>
      <c r="G60" s="25">
        <v>1724122</v>
      </c>
      <c r="H60" s="26">
        <v>1724122</v>
      </c>
      <c r="I60" s="24">
        <v>1801708</v>
      </c>
      <c r="J60" s="6">
        <v>1884587</v>
      </c>
      <c r="K60" s="25">
        <v>1971277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9512</v>
      </c>
      <c r="C62" s="98">
        <v>9512</v>
      </c>
      <c r="D62" s="99">
        <v>7231</v>
      </c>
      <c r="E62" s="97">
        <v>9213</v>
      </c>
      <c r="F62" s="98">
        <v>9213</v>
      </c>
      <c r="G62" s="99">
        <v>9213</v>
      </c>
      <c r="H62" s="100">
        <v>9213</v>
      </c>
      <c r="I62" s="97">
        <v>9213</v>
      </c>
      <c r="J62" s="98">
        <v>9213</v>
      </c>
      <c r="K62" s="99">
        <v>9213</v>
      </c>
    </row>
    <row r="63" spans="1:11" ht="13.5">
      <c r="A63" s="96" t="s">
        <v>63</v>
      </c>
      <c r="B63" s="97">
        <v>3704</v>
      </c>
      <c r="C63" s="98">
        <v>3704</v>
      </c>
      <c r="D63" s="99">
        <v>19316</v>
      </c>
      <c r="E63" s="97">
        <v>19316</v>
      </c>
      <c r="F63" s="98">
        <v>19316</v>
      </c>
      <c r="G63" s="99">
        <v>19316</v>
      </c>
      <c r="H63" s="100">
        <v>19316</v>
      </c>
      <c r="I63" s="97">
        <v>19316</v>
      </c>
      <c r="J63" s="98">
        <v>19316</v>
      </c>
      <c r="K63" s="99">
        <v>19316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0.2934704014587067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0.10235539462961336</v>
      </c>
      <c r="K70" s="5">
        <f t="shared" si="8"/>
        <v>0.10621571311794763</v>
      </c>
    </row>
    <row r="71" spans="1:11" ht="12.75" hidden="1">
      <c r="A71" s="2" t="s">
        <v>108</v>
      </c>
      <c r="B71" s="2">
        <f>+B83</f>
        <v>18016550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8250970</v>
      </c>
      <c r="K71" s="2">
        <f t="shared" si="9"/>
        <v>9283258</v>
      </c>
    </row>
    <row r="72" spans="1:11" ht="12.75" hidden="1">
      <c r="A72" s="2" t="s">
        <v>109</v>
      </c>
      <c r="B72" s="2">
        <f>+B77</f>
        <v>61391370</v>
      </c>
      <c r="C72" s="2">
        <f aca="true" t="shared" si="10" ref="C72:K72">+C77</f>
        <v>32351398</v>
      </c>
      <c r="D72" s="2">
        <f t="shared" si="10"/>
        <v>29982174</v>
      </c>
      <c r="E72" s="2">
        <f t="shared" si="10"/>
        <v>76094657</v>
      </c>
      <c r="F72" s="2">
        <f t="shared" si="10"/>
        <v>72220189</v>
      </c>
      <c r="G72" s="2">
        <f t="shared" si="10"/>
        <v>72220189</v>
      </c>
      <c r="H72" s="2">
        <f t="shared" si="10"/>
        <v>40902567</v>
      </c>
      <c r="I72" s="2">
        <f t="shared" si="10"/>
        <v>76578917</v>
      </c>
      <c r="J72" s="2">
        <f t="shared" si="10"/>
        <v>80610993</v>
      </c>
      <c r="K72" s="2">
        <f t="shared" si="10"/>
        <v>87400044</v>
      </c>
    </row>
    <row r="73" spans="1:11" ht="12.75" hidden="1">
      <c r="A73" s="2" t="s">
        <v>110</v>
      </c>
      <c r="B73" s="2">
        <f>+B74</f>
        <v>32092645.999999993</v>
      </c>
      <c r="C73" s="2">
        <f aca="true" t="shared" si="11" ref="C73:K73">+(C78+C80+C81+C82)-(B78+B80+B81+B82)</f>
        <v>21094001</v>
      </c>
      <c r="D73" s="2">
        <f t="shared" si="11"/>
        <v>14971597</v>
      </c>
      <c r="E73" s="2">
        <f t="shared" si="11"/>
        <v>-57142677</v>
      </c>
      <c r="F73" s="2">
        <f>+(F78+F80+F81+F82)-(D78+D80+D81+D82)</f>
        <v>4832465</v>
      </c>
      <c r="G73" s="2">
        <f>+(G78+G80+G81+G82)-(D78+D80+D81+D82)</f>
        <v>4832465</v>
      </c>
      <c r="H73" s="2">
        <f>+(H78+H80+H81+H82)-(D78+D80+D81+D82)</f>
        <v>11171775</v>
      </c>
      <c r="I73" s="2">
        <f>+(I78+I80+I81+I82)-(E78+E80+E81+E82)</f>
        <v>90701294</v>
      </c>
      <c r="J73" s="2">
        <f t="shared" si="11"/>
        <v>20055636</v>
      </c>
      <c r="K73" s="2">
        <f t="shared" si="11"/>
        <v>23239449</v>
      </c>
    </row>
    <row r="74" spans="1:11" ht="12.75" hidden="1">
      <c r="A74" s="2" t="s">
        <v>111</v>
      </c>
      <c r="B74" s="2">
        <f>+TREND(C74:E74)</f>
        <v>32092645.999999993</v>
      </c>
      <c r="C74" s="2">
        <f>+C73</f>
        <v>21094001</v>
      </c>
      <c r="D74" s="2">
        <f aca="true" t="shared" si="12" ref="D74:K74">+D73</f>
        <v>14971597</v>
      </c>
      <c r="E74" s="2">
        <f t="shared" si="12"/>
        <v>-57142677</v>
      </c>
      <c r="F74" s="2">
        <f t="shared" si="12"/>
        <v>4832465</v>
      </c>
      <c r="G74" s="2">
        <f t="shared" si="12"/>
        <v>4832465</v>
      </c>
      <c r="H74" s="2">
        <f t="shared" si="12"/>
        <v>11171775</v>
      </c>
      <c r="I74" s="2">
        <f t="shared" si="12"/>
        <v>90701294</v>
      </c>
      <c r="J74" s="2">
        <f t="shared" si="12"/>
        <v>20055636</v>
      </c>
      <c r="K74" s="2">
        <f t="shared" si="12"/>
        <v>23239449</v>
      </c>
    </row>
    <row r="75" spans="1:11" ht="12.75" hidden="1">
      <c r="A75" s="2" t="s">
        <v>112</v>
      </c>
      <c r="B75" s="2">
        <f>+B84-(((B80+B81+B78)*B70)-B79)</f>
        <v>24728460.205539312</v>
      </c>
      <c r="C75" s="2">
        <f aca="true" t="shared" si="13" ref="C75:K75">+C84-(((C80+C81+C78)*C70)-C79)</f>
        <v>34032233</v>
      </c>
      <c r="D75" s="2">
        <f t="shared" si="13"/>
        <v>40831718</v>
      </c>
      <c r="E75" s="2">
        <f t="shared" si="13"/>
        <v>37543757</v>
      </c>
      <c r="F75" s="2">
        <f t="shared" si="13"/>
        <v>38764796</v>
      </c>
      <c r="G75" s="2">
        <f t="shared" si="13"/>
        <v>38764796</v>
      </c>
      <c r="H75" s="2">
        <f t="shared" si="13"/>
        <v>42237783</v>
      </c>
      <c r="I75" s="2">
        <f t="shared" si="13"/>
        <v>41018214</v>
      </c>
      <c r="J75" s="2">
        <f t="shared" si="13"/>
        <v>30487004.048186716</v>
      </c>
      <c r="K75" s="2">
        <f t="shared" si="13"/>
        <v>31979115.594045673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61391370</v>
      </c>
      <c r="C77" s="3">
        <v>32351398</v>
      </c>
      <c r="D77" s="3">
        <v>29982174</v>
      </c>
      <c r="E77" s="3">
        <v>76094657</v>
      </c>
      <c r="F77" s="3">
        <v>72220189</v>
      </c>
      <c r="G77" s="3">
        <v>72220189</v>
      </c>
      <c r="H77" s="3">
        <v>40902567</v>
      </c>
      <c r="I77" s="3">
        <v>76578917</v>
      </c>
      <c r="J77" s="3">
        <v>80610993</v>
      </c>
      <c r="K77" s="3">
        <v>87400044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37743037</v>
      </c>
      <c r="C79" s="3">
        <v>34032233</v>
      </c>
      <c r="D79" s="3">
        <v>40831718</v>
      </c>
      <c r="E79" s="3">
        <v>37543757</v>
      </c>
      <c r="F79" s="3">
        <v>38764796</v>
      </c>
      <c r="G79" s="3">
        <v>38764796</v>
      </c>
      <c r="H79" s="3">
        <v>42237783</v>
      </c>
      <c r="I79" s="3">
        <v>41018214</v>
      </c>
      <c r="J79" s="3">
        <v>45120037</v>
      </c>
      <c r="K79" s="3">
        <v>49632037</v>
      </c>
    </row>
    <row r="80" spans="1:11" ht="12.75" hidden="1">
      <c r="A80" s="1" t="s">
        <v>69</v>
      </c>
      <c r="B80" s="3">
        <v>33860149</v>
      </c>
      <c r="C80" s="3">
        <v>41271286</v>
      </c>
      <c r="D80" s="3">
        <v>66463495</v>
      </c>
      <c r="E80" s="3">
        <v>16357776</v>
      </c>
      <c r="F80" s="3">
        <v>76685195</v>
      </c>
      <c r="G80" s="3">
        <v>76685195</v>
      </c>
      <c r="H80" s="3">
        <v>78558227</v>
      </c>
      <c r="I80" s="3">
        <v>104223044</v>
      </c>
      <c r="J80" s="3">
        <v>122406587</v>
      </c>
      <c r="K80" s="3">
        <v>143586735</v>
      </c>
    </row>
    <row r="81" spans="1:11" ht="12.75" hidden="1">
      <c r="A81" s="1" t="s">
        <v>70</v>
      </c>
      <c r="B81" s="3">
        <v>10487004</v>
      </c>
      <c r="C81" s="3">
        <v>33105621</v>
      </c>
      <c r="D81" s="3">
        <v>22890999</v>
      </c>
      <c r="E81" s="3">
        <v>15854635</v>
      </c>
      <c r="F81" s="3">
        <v>17502358</v>
      </c>
      <c r="G81" s="3">
        <v>17502358</v>
      </c>
      <c r="H81" s="3">
        <v>21968042</v>
      </c>
      <c r="I81" s="3">
        <v>18687635</v>
      </c>
      <c r="J81" s="3">
        <v>20556400</v>
      </c>
      <c r="K81" s="3">
        <v>22612040</v>
      </c>
    </row>
    <row r="82" spans="1:11" ht="12.75" hidden="1">
      <c r="A82" s="1" t="s">
        <v>71</v>
      </c>
      <c r="B82" s="3">
        <v>8972593</v>
      </c>
      <c r="C82" s="3">
        <v>36840</v>
      </c>
      <c r="D82" s="3">
        <v>30850</v>
      </c>
      <c r="E82" s="3">
        <v>30256</v>
      </c>
      <c r="F82" s="3">
        <v>30256</v>
      </c>
      <c r="G82" s="3">
        <v>30256</v>
      </c>
      <c r="H82" s="3">
        <v>30850</v>
      </c>
      <c r="I82" s="3">
        <v>33282</v>
      </c>
      <c r="J82" s="3">
        <v>36610</v>
      </c>
      <c r="K82" s="3">
        <v>40271</v>
      </c>
    </row>
    <row r="83" spans="1:11" ht="12.75" hidden="1">
      <c r="A83" s="1" t="s">
        <v>72</v>
      </c>
      <c r="B83" s="3">
        <v>18016550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8250970</v>
      </c>
      <c r="K83" s="3">
        <v>9283258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310476433</v>
      </c>
      <c r="C5" s="6">
        <v>2991001</v>
      </c>
      <c r="D5" s="23">
        <v>418004801</v>
      </c>
      <c r="E5" s="24">
        <v>480000000</v>
      </c>
      <c r="F5" s="6">
        <v>499200000</v>
      </c>
      <c r="G5" s="25">
        <v>499200000</v>
      </c>
      <c r="H5" s="26">
        <v>503869309</v>
      </c>
      <c r="I5" s="24">
        <v>526156799</v>
      </c>
      <c r="J5" s="6">
        <v>551412326</v>
      </c>
      <c r="K5" s="25">
        <v>577880118</v>
      </c>
    </row>
    <row r="6" spans="1:11" ht="13.5">
      <c r="A6" s="22" t="s">
        <v>19</v>
      </c>
      <c r="B6" s="6">
        <v>1102669268</v>
      </c>
      <c r="C6" s="6">
        <v>129756197</v>
      </c>
      <c r="D6" s="23">
        <v>1479949759</v>
      </c>
      <c r="E6" s="24">
        <v>1766071008</v>
      </c>
      <c r="F6" s="6">
        <v>1766071008</v>
      </c>
      <c r="G6" s="25">
        <v>1766071008</v>
      </c>
      <c r="H6" s="26">
        <v>1490551171</v>
      </c>
      <c r="I6" s="24">
        <v>1780034500</v>
      </c>
      <c r="J6" s="6">
        <v>1942020057</v>
      </c>
      <c r="K6" s="25">
        <v>2120200749</v>
      </c>
    </row>
    <row r="7" spans="1:11" ht="13.5">
      <c r="A7" s="22" t="s">
        <v>20</v>
      </c>
      <c r="B7" s="6">
        <v>34088471</v>
      </c>
      <c r="C7" s="6">
        <v>84188</v>
      </c>
      <c r="D7" s="23">
        <v>13123882</v>
      </c>
      <c r="E7" s="24">
        <v>28917996</v>
      </c>
      <c r="F7" s="6">
        <v>24917996</v>
      </c>
      <c r="G7" s="25">
        <v>24917996</v>
      </c>
      <c r="H7" s="26">
        <v>18937586</v>
      </c>
      <c r="I7" s="24">
        <v>13069489</v>
      </c>
      <c r="J7" s="6">
        <v>13696824</v>
      </c>
      <c r="K7" s="25">
        <v>14354272</v>
      </c>
    </row>
    <row r="8" spans="1:11" ht="13.5">
      <c r="A8" s="22" t="s">
        <v>21</v>
      </c>
      <c r="B8" s="6">
        <v>793516083</v>
      </c>
      <c r="C8" s="6">
        <v>363237980</v>
      </c>
      <c r="D8" s="23">
        <v>1091625375</v>
      </c>
      <c r="E8" s="24">
        <v>1039367004</v>
      </c>
      <c r="F8" s="6">
        <v>1171034012</v>
      </c>
      <c r="G8" s="25">
        <v>1171034012</v>
      </c>
      <c r="H8" s="26">
        <v>1067509123</v>
      </c>
      <c r="I8" s="24">
        <v>1187428150</v>
      </c>
      <c r="J8" s="6">
        <v>1286156250</v>
      </c>
      <c r="K8" s="25">
        <v>1396716550</v>
      </c>
    </row>
    <row r="9" spans="1:11" ht="13.5">
      <c r="A9" s="22" t="s">
        <v>22</v>
      </c>
      <c r="B9" s="6">
        <v>1236879541</v>
      </c>
      <c r="C9" s="6">
        <v>-191253691</v>
      </c>
      <c r="D9" s="23">
        <v>209994211</v>
      </c>
      <c r="E9" s="24">
        <v>480445620</v>
      </c>
      <c r="F9" s="6">
        <v>491445720</v>
      </c>
      <c r="G9" s="25">
        <v>491445720</v>
      </c>
      <c r="H9" s="26">
        <v>290260991</v>
      </c>
      <c r="I9" s="24">
        <v>300334139</v>
      </c>
      <c r="J9" s="6">
        <v>318317549</v>
      </c>
      <c r="K9" s="25">
        <v>333596745</v>
      </c>
    </row>
    <row r="10" spans="1:11" ht="25.5">
      <c r="A10" s="27" t="s">
        <v>102</v>
      </c>
      <c r="B10" s="28">
        <f>SUM(B5:B9)</f>
        <v>3477629796</v>
      </c>
      <c r="C10" s="29">
        <f aca="true" t="shared" si="0" ref="C10:K10">SUM(C5:C9)</f>
        <v>304815675</v>
      </c>
      <c r="D10" s="30">
        <f t="shared" si="0"/>
        <v>3212698028</v>
      </c>
      <c r="E10" s="28">
        <f t="shared" si="0"/>
        <v>3794801628</v>
      </c>
      <c r="F10" s="29">
        <f t="shared" si="0"/>
        <v>3952668736</v>
      </c>
      <c r="G10" s="31">
        <f t="shared" si="0"/>
        <v>3952668736</v>
      </c>
      <c r="H10" s="32">
        <f t="shared" si="0"/>
        <v>3371128180</v>
      </c>
      <c r="I10" s="28">
        <f t="shared" si="0"/>
        <v>3807023077</v>
      </c>
      <c r="J10" s="29">
        <f t="shared" si="0"/>
        <v>4111603006</v>
      </c>
      <c r="K10" s="31">
        <f t="shared" si="0"/>
        <v>4442748434</v>
      </c>
    </row>
    <row r="11" spans="1:11" ht="13.5">
      <c r="A11" s="22" t="s">
        <v>23</v>
      </c>
      <c r="B11" s="6">
        <v>658611972</v>
      </c>
      <c r="C11" s="6">
        <v>741697926</v>
      </c>
      <c r="D11" s="23">
        <v>854297111</v>
      </c>
      <c r="E11" s="24">
        <v>921191480</v>
      </c>
      <c r="F11" s="6">
        <v>910771900</v>
      </c>
      <c r="G11" s="25">
        <v>910771900</v>
      </c>
      <c r="H11" s="26">
        <v>880430645</v>
      </c>
      <c r="I11" s="24">
        <v>990053021</v>
      </c>
      <c r="J11" s="6">
        <v>1045408395</v>
      </c>
      <c r="K11" s="25">
        <v>1106042099</v>
      </c>
    </row>
    <row r="12" spans="1:11" ht="13.5">
      <c r="A12" s="22" t="s">
        <v>24</v>
      </c>
      <c r="B12" s="6">
        <v>31845968</v>
      </c>
      <c r="C12" s="6">
        <v>36190111</v>
      </c>
      <c r="D12" s="23">
        <v>37953707</v>
      </c>
      <c r="E12" s="24">
        <v>40099968</v>
      </c>
      <c r="F12" s="6">
        <v>40099968</v>
      </c>
      <c r="G12" s="25">
        <v>40099968</v>
      </c>
      <c r="H12" s="26">
        <v>38931072</v>
      </c>
      <c r="I12" s="24">
        <v>42510996</v>
      </c>
      <c r="J12" s="6">
        <v>44976634</v>
      </c>
      <c r="K12" s="25">
        <v>47585274</v>
      </c>
    </row>
    <row r="13" spans="1:11" ht="13.5">
      <c r="A13" s="22" t="s">
        <v>103</v>
      </c>
      <c r="B13" s="6">
        <v>754377172</v>
      </c>
      <c r="C13" s="6">
        <v>885858302</v>
      </c>
      <c r="D13" s="23">
        <v>733208065</v>
      </c>
      <c r="E13" s="24">
        <v>236999988</v>
      </c>
      <c r="F13" s="6">
        <v>236999988</v>
      </c>
      <c r="G13" s="25">
        <v>236999988</v>
      </c>
      <c r="H13" s="26">
        <v>14667</v>
      </c>
      <c r="I13" s="24">
        <v>255000000</v>
      </c>
      <c r="J13" s="6">
        <v>285000000</v>
      </c>
      <c r="K13" s="25">
        <v>299999988</v>
      </c>
    </row>
    <row r="14" spans="1:11" ht="13.5">
      <c r="A14" s="22" t="s">
        <v>25</v>
      </c>
      <c r="B14" s="6">
        <v>37512292</v>
      </c>
      <c r="C14" s="6">
        <v>3141398</v>
      </c>
      <c r="D14" s="23">
        <v>62780466</v>
      </c>
      <c r="E14" s="24">
        <v>85122000</v>
      </c>
      <c r="F14" s="6">
        <v>72122000</v>
      </c>
      <c r="G14" s="25">
        <v>72122000</v>
      </c>
      <c r="H14" s="26">
        <v>35015142</v>
      </c>
      <c r="I14" s="24">
        <v>97987467</v>
      </c>
      <c r="J14" s="6">
        <v>118064572</v>
      </c>
      <c r="K14" s="25">
        <v>118064572</v>
      </c>
    </row>
    <row r="15" spans="1:11" ht="13.5">
      <c r="A15" s="22" t="s">
        <v>26</v>
      </c>
      <c r="B15" s="6">
        <v>1034541915</v>
      </c>
      <c r="C15" s="6">
        <v>76134756</v>
      </c>
      <c r="D15" s="23">
        <v>890342664</v>
      </c>
      <c r="E15" s="24">
        <v>1054135932</v>
      </c>
      <c r="F15" s="6">
        <v>1075495432</v>
      </c>
      <c r="G15" s="25">
        <v>1075495432</v>
      </c>
      <c r="H15" s="26">
        <v>973863563</v>
      </c>
      <c r="I15" s="24">
        <v>1141408523</v>
      </c>
      <c r="J15" s="6">
        <v>1207568210</v>
      </c>
      <c r="K15" s="25">
        <v>1284574667</v>
      </c>
    </row>
    <row r="16" spans="1:11" ht="13.5">
      <c r="A16" s="22" t="s">
        <v>21</v>
      </c>
      <c r="B16" s="6">
        <v>15500000</v>
      </c>
      <c r="C16" s="6">
        <v>0</v>
      </c>
      <c r="D16" s="23">
        <v>8420000</v>
      </c>
      <c r="E16" s="24">
        <v>11500008</v>
      </c>
      <c r="F16" s="6">
        <v>11500008</v>
      </c>
      <c r="G16" s="25">
        <v>11500008</v>
      </c>
      <c r="H16" s="26">
        <v>7362256</v>
      </c>
      <c r="I16" s="24">
        <v>11500008</v>
      </c>
      <c r="J16" s="6">
        <v>11500008</v>
      </c>
      <c r="K16" s="25">
        <v>11500008</v>
      </c>
    </row>
    <row r="17" spans="1:11" ht="13.5">
      <c r="A17" s="22" t="s">
        <v>27</v>
      </c>
      <c r="B17" s="6">
        <v>563978233</v>
      </c>
      <c r="C17" s="6">
        <v>46016108</v>
      </c>
      <c r="D17" s="23">
        <v>1235933860</v>
      </c>
      <c r="E17" s="24">
        <v>1200881140</v>
      </c>
      <c r="F17" s="6">
        <v>1450127892</v>
      </c>
      <c r="G17" s="25">
        <v>1450127892</v>
      </c>
      <c r="H17" s="26">
        <v>1084489592</v>
      </c>
      <c r="I17" s="24">
        <v>1141007125</v>
      </c>
      <c r="J17" s="6">
        <v>1218988980</v>
      </c>
      <c r="K17" s="25">
        <v>1313100605</v>
      </c>
    </row>
    <row r="18" spans="1:11" ht="13.5">
      <c r="A18" s="33" t="s">
        <v>28</v>
      </c>
      <c r="B18" s="34">
        <f>SUM(B11:B17)</f>
        <v>3096367552</v>
      </c>
      <c r="C18" s="35">
        <f aca="true" t="shared" si="1" ref="C18:K18">SUM(C11:C17)</f>
        <v>1789038601</v>
      </c>
      <c r="D18" s="36">
        <f t="shared" si="1"/>
        <v>3822935873</v>
      </c>
      <c r="E18" s="34">
        <f t="shared" si="1"/>
        <v>3549930516</v>
      </c>
      <c r="F18" s="35">
        <f t="shared" si="1"/>
        <v>3797117188</v>
      </c>
      <c r="G18" s="37">
        <f t="shared" si="1"/>
        <v>3797117188</v>
      </c>
      <c r="H18" s="38">
        <f t="shared" si="1"/>
        <v>3020106937</v>
      </c>
      <c r="I18" s="34">
        <f t="shared" si="1"/>
        <v>3679467140</v>
      </c>
      <c r="J18" s="35">
        <f t="shared" si="1"/>
        <v>3931506799</v>
      </c>
      <c r="K18" s="37">
        <f t="shared" si="1"/>
        <v>4180867213</v>
      </c>
    </row>
    <row r="19" spans="1:11" ht="13.5">
      <c r="A19" s="33" t="s">
        <v>29</v>
      </c>
      <c r="B19" s="39">
        <f>+B10-B18</f>
        <v>381262244</v>
      </c>
      <c r="C19" s="40">
        <f aca="true" t="shared" si="2" ref="C19:K19">+C10-C18</f>
        <v>-1484222926</v>
      </c>
      <c r="D19" s="41">
        <f t="shared" si="2"/>
        <v>-610237845</v>
      </c>
      <c r="E19" s="39">
        <f t="shared" si="2"/>
        <v>244871112</v>
      </c>
      <c r="F19" s="40">
        <f t="shared" si="2"/>
        <v>155551548</v>
      </c>
      <c r="G19" s="42">
        <f t="shared" si="2"/>
        <v>155551548</v>
      </c>
      <c r="H19" s="43">
        <f t="shared" si="2"/>
        <v>351021243</v>
      </c>
      <c r="I19" s="39">
        <f t="shared" si="2"/>
        <v>127555937</v>
      </c>
      <c r="J19" s="40">
        <f t="shared" si="2"/>
        <v>180096207</v>
      </c>
      <c r="K19" s="42">
        <f t="shared" si="2"/>
        <v>261881221</v>
      </c>
    </row>
    <row r="20" spans="1:11" ht="25.5">
      <c r="A20" s="44" t="s">
        <v>30</v>
      </c>
      <c r="B20" s="45">
        <v>548523447</v>
      </c>
      <c r="C20" s="46">
        <v>162751274</v>
      </c>
      <c r="D20" s="47">
        <v>947714092</v>
      </c>
      <c r="E20" s="45">
        <v>1267135992</v>
      </c>
      <c r="F20" s="46">
        <v>1291264984</v>
      </c>
      <c r="G20" s="48">
        <v>1291264984</v>
      </c>
      <c r="H20" s="49">
        <v>1034365359</v>
      </c>
      <c r="I20" s="45">
        <v>874054850</v>
      </c>
      <c r="J20" s="46">
        <v>623401750</v>
      </c>
      <c r="K20" s="48">
        <v>526841450</v>
      </c>
    </row>
    <row r="21" spans="1:11" ht="63.75">
      <c r="A21" s="50" t="s">
        <v>104</v>
      </c>
      <c r="B21" s="51">
        <v>0</v>
      </c>
      <c r="C21" s="52">
        <v>0</v>
      </c>
      <c r="D21" s="53">
        <v>5840</v>
      </c>
      <c r="E21" s="51">
        <v>986004</v>
      </c>
      <c r="F21" s="52">
        <v>986004</v>
      </c>
      <c r="G21" s="54">
        <v>986004</v>
      </c>
      <c r="H21" s="55">
        <v>1076064</v>
      </c>
      <c r="I21" s="51">
        <v>1500000</v>
      </c>
      <c r="J21" s="52">
        <v>4750000</v>
      </c>
      <c r="K21" s="54">
        <v>4750000</v>
      </c>
    </row>
    <row r="22" spans="1:11" ht="25.5">
      <c r="A22" s="56" t="s">
        <v>105</v>
      </c>
      <c r="B22" s="57">
        <f>SUM(B19:B21)</f>
        <v>929785691</v>
      </c>
      <c r="C22" s="58">
        <f aca="true" t="shared" si="3" ref="C22:K22">SUM(C19:C21)</f>
        <v>-1321471652</v>
      </c>
      <c r="D22" s="59">
        <f t="shared" si="3"/>
        <v>337482087</v>
      </c>
      <c r="E22" s="57">
        <f t="shared" si="3"/>
        <v>1512993108</v>
      </c>
      <c r="F22" s="58">
        <f t="shared" si="3"/>
        <v>1447802536</v>
      </c>
      <c r="G22" s="60">
        <f t="shared" si="3"/>
        <v>1447802536</v>
      </c>
      <c r="H22" s="61">
        <f t="shared" si="3"/>
        <v>1386462666</v>
      </c>
      <c r="I22" s="57">
        <f t="shared" si="3"/>
        <v>1003110787</v>
      </c>
      <c r="J22" s="58">
        <f t="shared" si="3"/>
        <v>808247957</v>
      </c>
      <c r="K22" s="60">
        <f t="shared" si="3"/>
        <v>793472671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929785691</v>
      </c>
      <c r="C24" s="40">
        <f aca="true" t="shared" si="4" ref="C24:K24">SUM(C22:C23)</f>
        <v>-1321471652</v>
      </c>
      <c r="D24" s="41">
        <f t="shared" si="4"/>
        <v>337482087</v>
      </c>
      <c r="E24" s="39">
        <f t="shared" si="4"/>
        <v>1512993108</v>
      </c>
      <c r="F24" s="40">
        <f t="shared" si="4"/>
        <v>1447802536</v>
      </c>
      <c r="G24" s="42">
        <f t="shared" si="4"/>
        <v>1447802536</v>
      </c>
      <c r="H24" s="43">
        <f t="shared" si="4"/>
        <v>1386462666</v>
      </c>
      <c r="I24" s="39">
        <f t="shared" si="4"/>
        <v>1003110787</v>
      </c>
      <c r="J24" s="40">
        <f t="shared" si="4"/>
        <v>808247957</v>
      </c>
      <c r="K24" s="42">
        <f t="shared" si="4"/>
        <v>793472671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815422958</v>
      </c>
      <c r="C27" s="7">
        <v>-961280507</v>
      </c>
      <c r="D27" s="69">
        <v>1210536651</v>
      </c>
      <c r="E27" s="70">
        <v>1889186104</v>
      </c>
      <c r="F27" s="7">
        <v>1556201099</v>
      </c>
      <c r="G27" s="71">
        <v>1556201099</v>
      </c>
      <c r="H27" s="72">
        <v>992760512</v>
      </c>
      <c r="I27" s="70">
        <v>1201498682</v>
      </c>
      <c r="J27" s="7">
        <v>728151750</v>
      </c>
      <c r="K27" s="71">
        <v>641813437</v>
      </c>
    </row>
    <row r="28" spans="1:11" ht="13.5">
      <c r="A28" s="73" t="s">
        <v>34</v>
      </c>
      <c r="B28" s="6">
        <v>569507214</v>
      </c>
      <c r="C28" s="6">
        <v>-567715057</v>
      </c>
      <c r="D28" s="23">
        <v>918140830</v>
      </c>
      <c r="E28" s="24">
        <v>1311136048</v>
      </c>
      <c r="F28" s="6">
        <v>1294265544</v>
      </c>
      <c r="G28" s="25">
        <v>1294265544</v>
      </c>
      <c r="H28" s="26">
        <v>0</v>
      </c>
      <c r="I28" s="24">
        <v>875554850</v>
      </c>
      <c r="J28" s="6">
        <v>628151750</v>
      </c>
      <c r="K28" s="25">
        <v>531591450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143573637</v>
      </c>
      <c r="C30" s="6">
        <v>-117543860</v>
      </c>
      <c r="D30" s="23">
        <v>39926825</v>
      </c>
      <c r="E30" s="24">
        <v>350000064</v>
      </c>
      <c r="F30" s="6">
        <v>145078078</v>
      </c>
      <c r="G30" s="25">
        <v>145078078</v>
      </c>
      <c r="H30" s="26">
        <v>0</v>
      </c>
      <c r="I30" s="24">
        <v>234922529</v>
      </c>
      <c r="J30" s="6">
        <v>0</v>
      </c>
      <c r="K30" s="25">
        <v>0</v>
      </c>
    </row>
    <row r="31" spans="1:11" ht="13.5">
      <c r="A31" s="22" t="s">
        <v>36</v>
      </c>
      <c r="B31" s="6">
        <v>102342106</v>
      </c>
      <c r="C31" s="6">
        <v>-209196528</v>
      </c>
      <c r="D31" s="23">
        <v>205159295</v>
      </c>
      <c r="E31" s="24">
        <v>228049992</v>
      </c>
      <c r="F31" s="6">
        <v>116857477</v>
      </c>
      <c r="G31" s="25">
        <v>116857477</v>
      </c>
      <c r="H31" s="26">
        <v>0</v>
      </c>
      <c r="I31" s="24">
        <v>91021303</v>
      </c>
      <c r="J31" s="6">
        <v>100000000</v>
      </c>
      <c r="K31" s="25">
        <v>110221987</v>
      </c>
    </row>
    <row r="32" spans="1:11" ht="13.5">
      <c r="A32" s="33" t="s">
        <v>37</v>
      </c>
      <c r="B32" s="7">
        <f>SUM(B28:B31)</f>
        <v>815422957</v>
      </c>
      <c r="C32" s="7">
        <f aca="true" t="shared" si="5" ref="C32:K32">SUM(C28:C31)</f>
        <v>-894455445</v>
      </c>
      <c r="D32" s="69">
        <f t="shared" si="5"/>
        <v>1163226950</v>
      </c>
      <c r="E32" s="70">
        <f t="shared" si="5"/>
        <v>1889186104</v>
      </c>
      <c r="F32" s="7">
        <f t="shared" si="5"/>
        <v>1556201099</v>
      </c>
      <c r="G32" s="71">
        <f t="shared" si="5"/>
        <v>1556201099</v>
      </c>
      <c r="H32" s="72">
        <f t="shared" si="5"/>
        <v>0</v>
      </c>
      <c r="I32" s="70">
        <f t="shared" si="5"/>
        <v>1201498682</v>
      </c>
      <c r="J32" s="7">
        <f t="shared" si="5"/>
        <v>728151750</v>
      </c>
      <c r="K32" s="71">
        <f t="shared" si="5"/>
        <v>641813437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940939940</v>
      </c>
      <c r="C35" s="6">
        <v>-361909195</v>
      </c>
      <c r="D35" s="23">
        <v>1223872583</v>
      </c>
      <c r="E35" s="24">
        <v>-139193008</v>
      </c>
      <c r="F35" s="6">
        <v>816654739</v>
      </c>
      <c r="G35" s="25">
        <v>816654739</v>
      </c>
      <c r="H35" s="26">
        <v>1619268508</v>
      </c>
      <c r="I35" s="24">
        <v>839130974</v>
      </c>
      <c r="J35" s="6">
        <v>949794677</v>
      </c>
      <c r="K35" s="25">
        <v>1245944247</v>
      </c>
    </row>
    <row r="36" spans="1:11" ht="13.5">
      <c r="A36" s="22" t="s">
        <v>40</v>
      </c>
      <c r="B36" s="6">
        <v>13514256462</v>
      </c>
      <c r="C36" s="6">
        <v>-1553711616</v>
      </c>
      <c r="D36" s="23">
        <v>13905155323</v>
      </c>
      <c r="E36" s="24">
        <v>1652186116</v>
      </c>
      <c r="F36" s="6">
        <v>16373853229</v>
      </c>
      <c r="G36" s="25">
        <v>16373853229</v>
      </c>
      <c r="H36" s="26">
        <v>14897008577</v>
      </c>
      <c r="I36" s="24">
        <v>17297809914</v>
      </c>
      <c r="J36" s="6">
        <v>17740961664</v>
      </c>
      <c r="K36" s="25">
        <v>18082775113</v>
      </c>
    </row>
    <row r="37" spans="1:11" ht="13.5">
      <c r="A37" s="22" t="s">
        <v>41</v>
      </c>
      <c r="B37" s="6">
        <v>735162193</v>
      </c>
      <c r="C37" s="6">
        <v>154587416</v>
      </c>
      <c r="D37" s="23">
        <v>1184026064</v>
      </c>
      <c r="E37" s="24">
        <v>0</v>
      </c>
      <c r="F37" s="6">
        <v>624126527</v>
      </c>
      <c r="G37" s="25">
        <v>624126527</v>
      </c>
      <c r="H37" s="26">
        <v>1201427454</v>
      </c>
      <c r="I37" s="24">
        <v>672490173</v>
      </c>
      <c r="J37" s="6">
        <v>657087844</v>
      </c>
      <c r="K37" s="25">
        <v>673241515</v>
      </c>
    </row>
    <row r="38" spans="1:11" ht="13.5">
      <c r="A38" s="22" t="s">
        <v>42</v>
      </c>
      <c r="B38" s="6">
        <v>622397795</v>
      </c>
      <c r="C38" s="6">
        <v>146938690</v>
      </c>
      <c r="D38" s="23">
        <v>895422249</v>
      </c>
      <c r="E38" s="24">
        <v>0</v>
      </c>
      <c r="F38" s="6">
        <v>738948781</v>
      </c>
      <c r="G38" s="25">
        <v>738948781</v>
      </c>
      <c r="H38" s="26">
        <v>895422249</v>
      </c>
      <c r="I38" s="24">
        <v>1102862653</v>
      </c>
      <c r="J38" s="6">
        <v>1161172740</v>
      </c>
      <c r="K38" s="25">
        <v>1151402671</v>
      </c>
    </row>
    <row r="39" spans="1:11" ht="13.5">
      <c r="A39" s="22" t="s">
        <v>43</v>
      </c>
      <c r="B39" s="6">
        <v>13097636416</v>
      </c>
      <c r="C39" s="6">
        <v>-896828648</v>
      </c>
      <c r="D39" s="23">
        <v>12694832002</v>
      </c>
      <c r="E39" s="24">
        <v>0</v>
      </c>
      <c r="F39" s="6">
        <v>14330391553</v>
      </c>
      <c r="G39" s="25">
        <v>14330391553</v>
      </c>
      <c r="H39" s="26">
        <v>13032783305</v>
      </c>
      <c r="I39" s="24">
        <v>16361588228</v>
      </c>
      <c r="J39" s="6">
        <v>16872495835</v>
      </c>
      <c r="K39" s="25">
        <v>17504075252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943935438</v>
      </c>
      <c r="C42" s="6">
        <v>0</v>
      </c>
      <c r="D42" s="23">
        <v>-2022963341</v>
      </c>
      <c r="E42" s="24">
        <v>2703134616</v>
      </c>
      <c r="F42" s="6">
        <v>4908351334</v>
      </c>
      <c r="G42" s="25">
        <v>4908351334</v>
      </c>
      <c r="H42" s="26">
        <v>7384180875</v>
      </c>
      <c r="I42" s="24">
        <v>-83493037</v>
      </c>
      <c r="J42" s="6">
        <v>244905364</v>
      </c>
      <c r="K42" s="25">
        <v>447066477</v>
      </c>
    </row>
    <row r="43" spans="1:11" ht="13.5">
      <c r="A43" s="22" t="s">
        <v>46</v>
      </c>
      <c r="B43" s="6">
        <v>-943896904</v>
      </c>
      <c r="C43" s="6">
        <v>0</v>
      </c>
      <c r="D43" s="23">
        <v>-273404327</v>
      </c>
      <c r="E43" s="24">
        <v>-1889041752</v>
      </c>
      <c r="F43" s="6">
        <v>-1572008747</v>
      </c>
      <c r="G43" s="25">
        <v>-1572008747</v>
      </c>
      <c r="H43" s="26">
        <v>-1077624071</v>
      </c>
      <c r="I43" s="24">
        <v>-1163953720</v>
      </c>
      <c r="J43" s="6">
        <v>-701557196</v>
      </c>
      <c r="K43" s="25">
        <v>-617809029</v>
      </c>
    </row>
    <row r="44" spans="1:11" ht="13.5">
      <c r="A44" s="22" t="s">
        <v>47</v>
      </c>
      <c r="B44" s="6">
        <v>11474827</v>
      </c>
      <c r="C44" s="6">
        <v>114340704</v>
      </c>
      <c r="D44" s="23">
        <v>8887564</v>
      </c>
      <c r="E44" s="24">
        <v>-73825770</v>
      </c>
      <c r="F44" s="6">
        <v>73000000</v>
      </c>
      <c r="G44" s="25">
        <v>73000000</v>
      </c>
      <c r="H44" s="26">
        <v>-8146669</v>
      </c>
      <c r="I44" s="24">
        <v>299627537</v>
      </c>
      <c r="J44" s="6">
        <v>63260000</v>
      </c>
      <c r="K44" s="25">
        <v>163260000</v>
      </c>
    </row>
    <row r="45" spans="1:11" ht="13.5">
      <c r="A45" s="33" t="s">
        <v>48</v>
      </c>
      <c r="B45" s="7">
        <v>99770751</v>
      </c>
      <c r="C45" s="7">
        <v>114340704</v>
      </c>
      <c r="D45" s="69">
        <v>-2173046662</v>
      </c>
      <c r="E45" s="70">
        <v>740267094</v>
      </c>
      <c r="F45" s="7">
        <v>3639966907</v>
      </c>
      <c r="G45" s="71">
        <v>3639966907</v>
      </c>
      <c r="H45" s="72">
        <v>6618181116</v>
      </c>
      <c r="I45" s="70">
        <v>-814750221</v>
      </c>
      <c r="J45" s="7">
        <v>-168040252</v>
      </c>
      <c r="K45" s="71">
        <v>396532578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348349620</v>
      </c>
      <c r="C48" s="6">
        <v>6792</v>
      </c>
      <c r="D48" s="23">
        <v>185847577</v>
      </c>
      <c r="E48" s="24">
        <v>-2385264016</v>
      </c>
      <c r="F48" s="6">
        <v>140375355</v>
      </c>
      <c r="G48" s="25">
        <v>140375355</v>
      </c>
      <c r="H48" s="26">
        <v>408468968</v>
      </c>
      <c r="I48" s="24">
        <v>195851590</v>
      </c>
      <c r="J48" s="6">
        <v>389515293</v>
      </c>
      <c r="K48" s="25">
        <v>685664863</v>
      </c>
    </row>
    <row r="49" spans="1:11" ht="13.5">
      <c r="A49" s="22" t="s">
        <v>51</v>
      </c>
      <c r="B49" s="6">
        <f>+B75</f>
        <v>-10365949.883143902</v>
      </c>
      <c r="C49" s="6">
        <f aca="true" t="shared" si="6" ref="C49:K49">+C75</f>
        <v>32081772</v>
      </c>
      <c r="D49" s="23">
        <f t="shared" si="6"/>
        <v>948183547.0191411</v>
      </c>
      <c r="E49" s="24">
        <f t="shared" si="6"/>
        <v>-297148325.29560935</v>
      </c>
      <c r="F49" s="6">
        <f t="shared" si="6"/>
        <v>2513015.947235346</v>
      </c>
      <c r="G49" s="25">
        <f t="shared" si="6"/>
        <v>2513015.947235346</v>
      </c>
      <c r="H49" s="26">
        <f t="shared" si="6"/>
        <v>192262675.2594334</v>
      </c>
      <c r="I49" s="24">
        <f t="shared" si="6"/>
        <v>111009998.68984294</v>
      </c>
      <c r="J49" s="6">
        <f t="shared" si="6"/>
        <v>179403935.23147756</v>
      </c>
      <c r="K49" s="25">
        <f t="shared" si="6"/>
        <v>189327881.65567923</v>
      </c>
    </row>
    <row r="50" spans="1:11" ht="13.5">
      <c r="A50" s="33" t="s">
        <v>52</v>
      </c>
      <c r="B50" s="7">
        <f>+B48-B49</f>
        <v>358715569.8831439</v>
      </c>
      <c r="C50" s="7">
        <f aca="true" t="shared" si="7" ref="C50:K50">+C48-C49</f>
        <v>-32074980</v>
      </c>
      <c r="D50" s="69">
        <f t="shared" si="7"/>
        <v>-762335970.0191411</v>
      </c>
      <c r="E50" s="70">
        <f t="shared" si="7"/>
        <v>-2088115690.7043905</v>
      </c>
      <c r="F50" s="7">
        <f t="shared" si="7"/>
        <v>137862339.05276465</v>
      </c>
      <c r="G50" s="71">
        <f t="shared" si="7"/>
        <v>137862339.05276465</v>
      </c>
      <c r="H50" s="72">
        <f t="shared" si="7"/>
        <v>216206292.7405666</v>
      </c>
      <c r="I50" s="70">
        <f t="shared" si="7"/>
        <v>84841591.31015706</v>
      </c>
      <c r="J50" s="7">
        <f t="shared" si="7"/>
        <v>210111357.76852244</v>
      </c>
      <c r="K50" s="71">
        <f t="shared" si="7"/>
        <v>496336981.3443208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13514256461</v>
      </c>
      <c r="C53" s="6">
        <v>-610427390</v>
      </c>
      <c r="D53" s="23">
        <v>11726912540</v>
      </c>
      <c r="E53" s="24">
        <v>1652186116</v>
      </c>
      <c r="F53" s="6">
        <v>14167533076</v>
      </c>
      <c r="G53" s="25">
        <v>14167533076</v>
      </c>
      <c r="H53" s="26">
        <v>12719906660</v>
      </c>
      <c r="I53" s="24">
        <v>15091489761</v>
      </c>
      <c r="J53" s="6">
        <v>15534641511</v>
      </c>
      <c r="K53" s="25">
        <v>15876454960</v>
      </c>
    </row>
    <row r="54" spans="1:11" ht="13.5">
      <c r="A54" s="22" t="s">
        <v>55</v>
      </c>
      <c r="B54" s="6">
        <v>754377172</v>
      </c>
      <c r="C54" s="6">
        <v>0</v>
      </c>
      <c r="D54" s="23">
        <v>729667598</v>
      </c>
      <c r="E54" s="24">
        <v>236999988</v>
      </c>
      <c r="F54" s="6">
        <v>236999988</v>
      </c>
      <c r="G54" s="25">
        <v>236999988</v>
      </c>
      <c r="H54" s="26">
        <v>14667</v>
      </c>
      <c r="I54" s="24">
        <v>255000000</v>
      </c>
      <c r="J54" s="6">
        <v>285000000</v>
      </c>
      <c r="K54" s="25">
        <v>299999988</v>
      </c>
    </row>
    <row r="55" spans="1:11" ht="13.5">
      <c r="A55" s="22" t="s">
        <v>56</v>
      </c>
      <c r="B55" s="6">
        <v>182210666</v>
      </c>
      <c r="C55" s="6">
        <v>-499292393</v>
      </c>
      <c r="D55" s="23">
        <v>623491428</v>
      </c>
      <c r="E55" s="24">
        <v>714288164</v>
      </c>
      <c r="F55" s="6">
        <v>378875087</v>
      </c>
      <c r="G55" s="25">
        <v>378875087</v>
      </c>
      <c r="H55" s="26">
        <v>284449864</v>
      </c>
      <c r="I55" s="24">
        <v>382277914</v>
      </c>
      <c r="J55" s="6">
        <v>274756138</v>
      </c>
      <c r="K55" s="25">
        <v>271955264</v>
      </c>
    </row>
    <row r="56" spans="1:11" ht="13.5">
      <c r="A56" s="22" t="s">
        <v>57</v>
      </c>
      <c r="B56" s="6">
        <v>244422411</v>
      </c>
      <c r="C56" s="6">
        <v>-7195696</v>
      </c>
      <c r="D56" s="23">
        <v>510664584</v>
      </c>
      <c r="E56" s="24">
        <v>598087308</v>
      </c>
      <c r="F56" s="6">
        <v>677212232</v>
      </c>
      <c r="G56" s="25">
        <v>677212232</v>
      </c>
      <c r="H56" s="26">
        <v>491582785</v>
      </c>
      <c r="I56" s="24">
        <v>559545622</v>
      </c>
      <c r="J56" s="6">
        <v>590105277</v>
      </c>
      <c r="K56" s="25">
        <v>602644720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486232421</v>
      </c>
      <c r="C59" s="6">
        <v>494359466</v>
      </c>
      <c r="D59" s="23">
        <v>507448019</v>
      </c>
      <c r="E59" s="24">
        <v>550224286</v>
      </c>
      <c r="F59" s="6">
        <v>550224286</v>
      </c>
      <c r="G59" s="25">
        <v>550224286</v>
      </c>
      <c r="H59" s="26">
        <v>550224286</v>
      </c>
      <c r="I59" s="24">
        <v>513373820</v>
      </c>
      <c r="J59" s="6">
        <v>540101285</v>
      </c>
      <c r="K59" s="25">
        <v>568341075</v>
      </c>
    </row>
    <row r="60" spans="1:11" ht="13.5">
      <c r="A60" s="90" t="s">
        <v>60</v>
      </c>
      <c r="B60" s="6">
        <v>94819104</v>
      </c>
      <c r="C60" s="6">
        <v>103757022</v>
      </c>
      <c r="D60" s="23">
        <v>108774074</v>
      </c>
      <c r="E60" s="24">
        <v>120459000</v>
      </c>
      <c r="F60" s="6">
        <v>122745760</v>
      </c>
      <c r="G60" s="25">
        <v>122745760</v>
      </c>
      <c r="H60" s="26">
        <v>122745760</v>
      </c>
      <c r="I60" s="24">
        <v>124452524</v>
      </c>
      <c r="J60" s="6">
        <v>131105087</v>
      </c>
      <c r="K60" s="25">
        <v>138151643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178120</v>
      </c>
      <c r="D63" s="99">
        <v>181682</v>
      </c>
      <c r="E63" s="97">
        <v>0</v>
      </c>
      <c r="F63" s="98">
        <v>0</v>
      </c>
      <c r="G63" s="99">
        <v>0</v>
      </c>
      <c r="H63" s="100">
        <v>96418</v>
      </c>
      <c r="I63" s="97">
        <v>102965</v>
      </c>
      <c r="J63" s="98">
        <v>105953</v>
      </c>
      <c r="K63" s="99">
        <v>109067</v>
      </c>
    </row>
    <row r="64" spans="1:11" ht="13.5">
      <c r="A64" s="96" t="s">
        <v>64</v>
      </c>
      <c r="B64" s="97">
        <v>41119</v>
      </c>
      <c r="C64" s="98">
        <v>41119</v>
      </c>
      <c r="D64" s="99">
        <v>41941</v>
      </c>
      <c r="E64" s="97">
        <v>43586</v>
      </c>
      <c r="F64" s="98">
        <v>43586</v>
      </c>
      <c r="G64" s="99">
        <v>43586</v>
      </c>
      <c r="H64" s="100">
        <v>5462</v>
      </c>
      <c r="I64" s="97">
        <v>5833</v>
      </c>
      <c r="J64" s="98">
        <v>6002</v>
      </c>
      <c r="K64" s="99">
        <v>6179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1.0901197551214108</v>
      </c>
      <c r="C70" s="5">
        <f aca="true" t="shared" si="8" ref="C70:K70">IF(ISERROR(C71/C72),0,(C71/C72))</f>
        <v>0</v>
      </c>
      <c r="D70" s="5">
        <f t="shared" si="8"/>
        <v>0.16522079804635548</v>
      </c>
      <c r="E70" s="5">
        <f t="shared" si="8"/>
        <v>0.15014162245738286</v>
      </c>
      <c r="F70" s="5">
        <f t="shared" si="8"/>
        <v>0.9182165177923182</v>
      </c>
      <c r="G70" s="5">
        <f t="shared" si="8"/>
        <v>0.9182165177923182</v>
      </c>
      <c r="H70" s="5">
        <f t="shared" si="8"/>
        <v>0.9462843605237455</v>
      </c>
      <c r="I70" s="5">
        <f t="shared" si="8"/>
        <v>0.8751917612880106</v>
      </c>
      <c r="J70" s="5">
        <f t="shared" si="8"/>
        <v>0.8843533182900489</v>
      </c>
      <c r="K70" s="5">
        <f t="shared" si="8"/>
        <v>0.8845173805715013</v>
      </c>
    </row>
    <row r="71" spans="1:11" ht="12.75" hidden="1">
      <c r="A71" s="2" t="s">
        <v>108</v>
      </c>
      <c r="B71" s="2">
        <f>+B83</f>
        <v>1733093305</v>
      </c>
      <c r="C71" s="2">
        <f aca="true" t="shared" si="9" ref="C71:K71">+C83</f>
        <v>0</v>
      </c>
      <c r="D71" s="2">
        <f t="shared" si="9"/>
        <v>331512916</v>
      </c>
      <c r="E71" s="2">
        <f t="shared" si="9"/>
        <v>396631620</v>
      </c>
      <c r="F71" s="2">
        <f t="shared" si="9"/>
        <v>2446052338</v>
      </c>
      <c r="G71" s="2">
        <f t="shared" si="9"/>
        <v>2446052338</v>
      </c>
      <c r="H71" s="2">
        <f t="shared" si="9"/>
        <v>2055458550</v>
      </c>
      <c r="I71" s="2">
        <f t="shared" si="9"/>
        <v>2196012118</v>
      </c>
      <c r="J71" s="2">
        <f t="shared" si="9"/>
        <v>2396358772</v>
      </c>
      <c r="K71" s="2">
        <f t="shared" si="9"/>
        <v>2587001751</v>
      </c>
    </row>
    <row r="72" spans="1:11" ht="12.75" hidden="1">
      <c r="A72" s="2" t="s">
        <v>109</v>
      </c>
      <c r="B72" s="2">
        <f>+B77</f>
        <v>1589819189</v>
      </c>
      <c r="C72" s="2">
        <f aca="true" t="shared" si="10" ref="C72:K72">+C77</f>
        <v>-61680277</v>
      </c>
      <c r="D72" s="2">
        <f t="shared" si="10"/>
        <v>2006484171</v>
      </c>
      <c r="E72" s="2">
        <f t="shared" si="10"/>
        <v>2641716624</v>
      </c>
      <c r="F72" s="2">
        <f t="shared" si="10"/>
        <v>2663916724</v>
      </c>
      <c r="G72" s="2">
        <f t="shared" si="10"/>
        <v>2663916724</v>
      </c>
      <c r="H72" s="2">
        <f t="shared" si="10"/>
        <v>2172136237</v>
      </c>
      <c r="I72" s="2">
        <f t="shared" si="10"/>
        <v>2509178234</v>
      </c>
      <c r="J72" s="2">
        <f t="shared" si="10"/>
        <v>2709730062</v>
      </c>
      <c r="K72" s="2">
        <f t="shared" si="10"/>
        <v>2924760788</v>
      </c>
    </row>
    <row r="73" spans="1:11" ht="12.75" hidden="1">
      <c r="A73" s="2" t="s">
        <v>110</v>
      </c>
      <c r="B73" s="2">
        <f>+B74</f>
        <v>-508201036.16666675</v>
      </c>
      <c r="C73" s="2">
        <f aca="true" t="shared" si="11" ref="C73:K73">+(C78+C80+C81+C82)-(B78+B80+B81+B82)</f>
        <v>-807028802</v>
      </c>
      <c r="D73" s="2">
        <f t="shared" si="11"/>
        <v>1168761149</v>
      </c>
      <c r="E73" s="2">
        <f t="shared" si="11"/>
        <v>1351584505</v>
      </c>
      <c r="F73" s="2">
        <f>+(F78+F80+F81+F82)-(D78+D80+D81+D82)</f>
        <v>-314421233</v>
      </c>
      <c r="G73" s="2">
        <f>+(G78+G80+G81+G82)-(D78+D80+D81+D82)</f>
        <v>-314421233</v>
      </c>
      <c r="H73" s="2">
        <f>+(H78+H80+H81+H82)-(D78+D80+D81+D82)</f>
        <v>191302923</v>
      </c>
      <c r="I73" s="2">
        <f>+(I78+I80+I81+I82)-(E78+E80+E81+E82)</f>
        <v>-1699005738</v>
      </c>
      <c r="J73" s="2">
        <f t="shared" si="11"/>
        <v>-83000000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-508201036.16666675</v>
      </c>
      <c r="C74" s="2">
        <f>+C73</f>
        <v>-807028802</v>
      </c>
      <c r="D74" s="2">
        <f aca="true" t="shared" si="12" ref="D74:K74">+D73</f>
        <v>1168761149</v>
      </c>
      <c r="E74" s="2">
        <f t="shared" si="12"/>
        <v>1351584505</v>
      </c>
      <c r="F74" s="2">
        <f t="shared" si="12"/>
        <v>-314421233</v>
      </c>
      <c r="G74" s="2">
        <f t="shared" si="12"/>
        <v>-314421233</v>
      </c>
      <c r="H74" s="2">
        <f t="shared" si="12"/>
        <v>191302923</v>
      </c>
      <c r="I74" s="2">
        <f t="shared" si="12"/>
        <v>-1699005738</v>
      </c>
      <c r="J74" s="2">
        <f t="shared" si="12"/>
        <v>-83000000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-10365949.883143902</v>
      </c>
      <c r="C75" s="2">
        <f aca="true" t="shared" si="13" ref="C75:K75">+C84-(((C80+C81+C78)*C70)-C79)</f>
        <v>32081772</v>
      </c>
      <c r="D75" s="2">
        <f t="shared" si="13"/>
        <v>948183547.0191411</v>
      </c>
      <c r="E75" s="2">
        <f t="shared" si="13"/>
        <v>-297148325.29560935</v>
      </c>
      <c r="F75" s="2">
        <f t="shared" si="13"/>
        <v>2513015.947235346</v>
      </c>
      <c r="G75" s="2">
        <f t="shared" si="13"/>
        <v>2513015.947235346</v>
      </c>
      <c r="H75" s="2">
        <f t="shared" si="13"/>
        <v>192262675.2594334</v>
      </c>
      <c r="I75" s="2">
        <f t="shared" si="13"/>
        <v>111009998.68984294</v>
      </c>
      <c r="J75" s="2">
        <f t="shared" si="13"/>
        <v>179403935.23147756</v>
      </c>
      <c r="K75" s="2">
        <f t="shared" si="13"/>
        <v>189327881.65567923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1589819189</v>
      </c>
      <c r="C77" s="3">
        <v>-61680277</v>
      </c>
      <c r="D77" s="3">
        <v>2006484171</v>
      </c>
      <c r="E77" s="3">
        <v>2641716624</v>
      </c>
      <c r="F77" s="3">
        <v>2663916724</v>
      </c>
      <c r="G77" s="3">
        <v>2663916724</v>
      </c>
      <c r="H77" s="3">
        <v>2172136237</v>
      </c>
      <c r="I77" s="3">
        <v>2509178234</v>
      </c>
      <c r="J77" s="3">
        <v>2709730062</v>
      </c>
      <c r="K77" s="3">
        <v>2924760788</v>
      </c>
    </row>
    <row r="78" spans="1:11" ht="12.75" hidden="1">
      <c r="A78" s="1" t="s">
        <v>67</v>
      </c>
      <c r="B78" s="3">
        <v>148185</v>
      </c>
      <c r="C78" s="3">
        <v>0</v>
      </c>
      <c r="D78" s="3">
        <v>144352</v>
      </c>
      <c r="E78" s="3">
        <v>0</v>
      </c>
      <c r="F78" s="3">
        <v>0</v>
      </c>
      <c r="G78" s="3">
        <v>0</v>
      </c>
      <c r="H78" s="3">
        <v>144352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570396007</v>
      </c>
      <c r="C79" s="3">
        <v>32081772</v>
      </c>
      <c r="D79" s="3">
        <v>1095845248</v>
      </c>
      <c r="E79" s="3">
        <v>0</v>
      </c>
      <c r="F79" s="3">
        <v>494599000</v>
      </c>
      <c r="G79" s="3">
        <v>494599000</v>
      </c>
      <c r="H79" s="3">
        <v>1178925739</v>
      </c>
      <c r="I79" s="3">
        <v>538279000</v>
      </c>
      <c r="J79" s="3">
        <v>548279000</v>
      </c>
      <c r="K79" s="3">
        <v>558279000</v>
      </c>
    </row>
    <row r="80" spans="1:11" ht="12.75" hidden="1">
      <c r="A80" s="1" t="s">
        <v>69</v>
      </c>
      <c r="B80" s="3">
        <v>428445912</v>
      </c>
      <c r="C80" s="3">
        <v>159766009</v>
      </c>
      <c r="D80" s="3">
        <v>760472527</v>
      </c>
      <c r="E80" s="3">
        <v>2246071008</v>
      </c>
      <c r="F80" s="3">
        <v>534565270</v>
      </c>
      <c r="G80" s="3">
        <v>534565270</v>
      </c>
      <c r="H80" s="3">
        <v>949278738</v>
      </c>
      <c r="I80" s="3">
        <v>501565270</v>
      </c>
      <c r="J80" s="3">
        <v>418565270</v>
      </c>
      <c r="K80" s="3">
        <v>418565270</v>
      </c>
    </row>
    <row r="81" spans="1:11" ht="12.75" hidden="1">
      <c r="A81" s="1" t="s">
        <v>70</v>
      </c>
      <c r="B81" s="3">
        <v>104156506</v>
      </c>
      <c r="C81" s="3">
        <v>-434040655</v>
      </c>
      <c r="D81" s="3">
        <v>133106567</v>
      </c>
      <c r="E81" s="3">
        <v>0</v>
      </c>
      <c r="F81" s="3">
        <v>45000000</v>
      </c>
      <c r="G81" s="3">
        <v>45000000</v>
      </c>
      <c r="H81" s="3">
        <v>135603279</v>
      </c>
      <c r="I81" s="3">
        <v>45000000</v>
      </c>
      <c r="J81" s="3">
        <v>45000000</v>
      </c>
      <c r="K81" s="3">
        <v>45000000</v>
      </c>
    </row>
    <row r="82" spans="1:11" ht="12.75" hidden="1">
      <c r="A82" s="1" t="s">
        <v>71</v>
      </c>
      <c r="B82" s="3">
        <v>3553</v>
      </c>
      <c r="C82" s="3">
        <v>0</v>
      </c>
      <c r="D82" s="3">
        <v>763057</v>
      </c>
      <c r="E82" s="3">
        <v>0</v>
      </c>
      <c r="F82" s="3">
        <v>500000</v>
      </c>
      <c r="G82" s="3">
        <v>500000</v>
      </c>
      <c r="H82" s="3">
        <v>763057</v>
      </c>
      <c r="I82" s="3">
        <v>500000</v>
      </c>
      <c r="J82" s="3">
        <v>500000</v>
      </c>
      <c r="K82" s="3">
        <v>500000</v>
      </c>
    </row>
    <row r="83" spans="1:11" ht="12.75" hidden="1">
      <c r="A83" s="1" t="s">
        <v>72</v>
      </c>
      <c r="B83" s="3">
        <v>1733093305</v>
      </c>
      <c r="C83" s="3">
        <v>0</v>
      </c>
      <c r="D83" s="3">
        <v>331512916</v>
      </c>
      <c r="E83" s="3">
        <v>396631620</v>
      </c>
      <c r="F83" s="3">
        <v>2446052338</v>
      </c>
      <c r="G83" s="3">
        <v>2446052338</v>
      </c>
      <c r="H83" s="3">
        <v>2055458550</v>
      </c>
      <c r="I83" s="3">
        <v>2196012118</v>
      </c>
      <c r="J83" s="3">
        <v>2396358772</v>
      </c>
      <c r="K83" s="3">
        <v>2587001751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40080420</v>
      </c>
      <c r="F84" s="3">
        <v>40080420</v>
      </c>
      <c r="G84" s="3">
        <v>40080420</v>
      </c>
      <c r="H84" s="3">
        <v>40080420</v>
      </c>
      <c r="I84" s="3">
        <v>51080420</v>
      </c>
      <c r="J84" s="3">
        <v>41080420</v>
      </c>
      <c r="K84" s="3">
        <v>41080420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23010791</v>
      </c>
      <c r="C5" s="6">
        <v>2084332</v>
      </c>
      <c r="D5" s="23">
        <v>0</v>
      </c>
      <c r="E5" s="24">
        <v>30208939</v>
      </c>
      <c r="F5" s="6">
        <v>30208936</v>
      </c>
      <c r="G5" s="25">
        <v>30208936</v>
      </c>
      <c r="H5" s="26">
        <v>0</v>
      </c>
      <c r="I5" s="24">
        <v>31568339</v>
      </c>
      <c r="J5" s="6">
        <v>33020482</v>
      </c>
      <c r="K5" s="25">
        <v>34539425</v>
      </c>
    </row>
    <row r="6" spans="1:11" ht="13.5">
      <c r="A6" s="22" t="s">
        <v>19</v>
      </c>
      <c r="B6" s="6">
        <v>6339628</v>
      </c>
      <c r="C6" s="6">
        <v>557765</v>
      </c>
      <c r="D6" s="23">
        <v>0</v>
      </c>
      <c r="E6" s="24">
        <v>7709699</v>
      </c>
      <c r="F6" s="6">
        <v>6019777</v>
      </c>
      <c r="G6" s="25">
        <v>6019777</v>
      </c>
      <c r="H6" s="26">
        <v>0</v>
      </c>
      <c r="I6" s="24">
        <v>6271577</v>
      </c>
      <c r="J6" s="6">
        <v>6560070</v>
      </c>
      <c r="K6" s="25">
        <v>6861833</v>
      </c>
    </row>
    <row r="7" spans="1:11" ht="13.5">
      <c r="A7" s="22" t="s">
        <v>20</v>
      </c>
      <c r="B7" s="6">
        <v>12517314</v>
      </c>
      <c r="C7" s="6">
        <v>-4487247</v>
      </c>
      <c r="D7" s="23">
        <v>0</v>
      </c>
      <c r="E7" s="24">
        <v>5324447</v>
      </c>
      <c r="F7" s="6">
        <v>7182288</v>
      </c>
      <c r="G7" s="25">
        <v>7182288</v>
      </c>
      <c r="H7" s="26">
        <v>0</v>
      </c>
      <c r="I7" s="24">
        <v>7505491</v>
      </c>
      <c r="J7" s="6">
        <v>7850744</v>
      </c>
      <c r="K7" s="25">
        <v>8211878</v>
      </c>
    </row>
    <row r="8" spans="1:11" ht="13.5">
      <c r="A8" s="22" t="s">
        <v>21</v>
      </c>
      <c r="B8" s="6">
        <v>208670946</v>
      </c>
      <c r="C8" s="6">
        <v>669713</v>
      </c>
      <c r="D8" s="23">
        <v>0</v>
      </c>
      <c r="E8" s="24">
        <v>253358000</v>
      </c>
      <c r="F8" s="6">
        <v>278874455</v>
      </c>
      <c r="G8" s="25">
        <v>278874455</v>
      </c>
      <c r="H8" s="26">
        <v>0</v>
      </c>
      <c r="I8" s="24">
        <v>269853000</v>
      </c>
      <c r="J8" s="6">
        <v>285650000</v>
      </c>
      <c r="K8" s="25">
        <v>307095000</v>
      </c>
    </row>
    <row r="9" spans="1:11" ht="13.5">
      <c r="A9" s="22" t="s">
        <v>22</v>
      </c>
      <c r="B9" s="6">
        <v>58062270</v>
      </c>
      <c r="C9" s="6">
        <v>83656659</v>
      </c>
      <c r="D9" s="23">
        <v>0</v>
      </c>
      <c r="E9" s="24">
        <v>57765654</v>
      </c>
      <c r="F9" s="6">
        <v>35270535</v>
      </c>
      <c r="G9" s="25">
        <v>35270535</v>
      </c>
      <c r="H9" s="26">
        <v>0</v>
      </c>
      <c r="I9" s="24">
        <v>75555720</v>
      </c>
      <c r="J9" s="6">
        <v>35622287</v>
      </c>
      <c r="K9" s="25">
        <v>37260911</v>
      </c>
    </row>
    <row r="10" spans="1:11" ht="25.5">
      <c r="A10" s="27" t="s">
        <v>102</v>
      </c>
      <c r="B10" s="28">
        <f>SUM(B5:B9)</f>
        <v>308600949</v>
      </c>
      <c r="C10" s="29">
        <f aca="true" t="shared" si="0" ref="C10:K10">SUM(C5:C9)</f>
        <v>82481222</v>
      </c>
      <c r="D10" s="30">
        <f t="shared" si="0"/>
        <v>0</v>
      </c>
      <c r="E10" s="28">
        <f t="shared" si="0"/>
        <v>354366739</v>
      </c>
      <c r="F10" s="29">
        <f t="shared" si="0"/>
        <v>357555991</v>
      </c>
      <c r="G10" s="31">
        <f t="shared" si="0"/>
        <v>357555991</v>
      </c>
      <c r="H10" s="32">
        <f t="shared" si="0"/>
        <v>0</v>
      </c>
      <c r="I10" s="28">
        <f t="shared" si="0"/>
        <v>390754127</v>
      </c>
      <c r="J10" s="29">
        <f t="shared" si="0"/>
        <v>368703583</v>
      </c>
      <c r="K10" s="31">
        <f t="shared" si="0"/>
        <v>393969047</v>
      </c>
    </row>
    <row r="11" spans="1:11" ht="13.5">
      <c r="A11" s="22" t="s">
        <v>23</v>
      </c>
      <c r="B11" s="6">
        <v>83926044</v>
      </c>
      <c r="C11" s="6">
        <v>8354090</v>
      </c>
      <c r="D11" s="23">
        <v>0</v>
      </c>
      <c r="E11" s="24">
        <v>110277908</v>
      </c>
      <c r="F11" s="6">
        <v>106076629</v>
      </c>
      <c r="G11" s="25">
        <v>106076629</v>
      </c>
      <c r="H11" s="26">
        <v>0</v>
      </c>
      <c r="I11" s="24">
        <v>117854345</v>
      </c>
      <c r="J11" s="6">
        <v>120828032</v>
      </c>
      <c r="K11" s="25">
        <v>126361467</v>
      </c>
    </row>
    <row r="12" spans="1:11" ht="13.5">
      <c r="A12" s="22" t="s">
        <v>24</v>
      </c>
      <c r="B12" s="6">
        <v>18270497</v>
      </c>
      <c r="C12" s="6">
        <v>1980303</v>
      </c>
      <c r="D12" s="23">
        <v>0</v>
      </c>
      <c r="E12" s="24">
        <v>27577734</v>
      </c>
      <c r="F12" s="6">
        <v>27577737</v>
      </c>
      <c r="G12" s="25">
        <v>27577737</v>
      </c>
      <c r="H12" s="26">
        <v>0</v>
      </c>
      <c r="I12" s="24">
        <v>23639490</v>
      </c>
      <c r="J12" s="6">
        <v>24726907</v>
      </c>
      <c r="K12" s="25">
        <v>25864346</v>
      </c>
    </row>
    <row r="13" spans="1:11" ht="13.5">
      <c r="A13" s="22" t="s">
        <v>103</v>
      </c>
      <c r="B13" s="6">
        <v>54077607</v>
      </c>
      <c r="C13" s="6">
        <v>180298052</v>
      </c>
      <c r="D13" s="23">
        <v>0</v>
      </c>
      <c r="E13" s="24">
        <v>37871995</v>
      </c>
      <c r="F13" s="6">
        <v>30872001</v>
      </c>
      <c r="G13" s="25">
        <v>30872001</v>
      </c>
      <c r="H13" s="26">
        <v>0</v>
      </c>
      <c r="I13" s="24">
        <v>32261244</v>
      </c>
      <c r="J13" s="6">
        <v>33745257</v>
      </c>
      <c r="K13" s="25">
        <v>35297539</v>
      </c>
    </row>
    <row r="14" spans="1:11" ht="13.5">
      <c r="A14" s="22" t="s">
        <v>25</v>
      </c>
      <c r="B14" s="6">
        <v>201278</v>
      </c>
      <c r="C14" s="6">
        <v>2312</v>
      </c>
      <c r="D14" s="23">
        <v>0</v>
      </c>
      <c r="E14" s="24">
        <v>135001</v>
      </c>
      <c r="F14" s="6">
        <v>135000</v>
      </c>
      <c r="G14" s="25">
        <v>135000</v>
      </c>
      <c r="H14" s="26">
        <v>0</v>
      </c>
      <c r="I14" s="24">
        <v>141075</v>
      </c>
      <c r="J14" s="6">
        <v>147564</v>
      </c>
      <c r="K14" s="25">
        <v>154352</v>
      </c>
    </row>
    <row r="15" spans="1:11" ht="13.5">
      <c r="A15" s="22" t="s">
        <v>26</v>
      </c>
      <c r="B15" s="6">
        <v>7732304</v>
      </c>
      <c r="C15" s="6">
        <v>3002731</v>
      </c>
      <c r="D15" s="23">
        <v>0</v>
      </c>
      <c r="E15" s="24">
        <v>8159746</v>
      </c>
      <c r="F15" s="6">
        <v>3102977</v>
      </c>
      <c r="G15" s="25">
        <v>3102977</v>
      </c>
      <c r="H15" s="26">
        <v>0</v>
      </c>
      <c r="I15" s="24">
        <v>3765094</v>
      </c>
      <c r="J15" s="6">
        <v>4519768</v>
      </c>
      <c r="K15" s="25">
        <v>4731393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177609717</v>
      </c>
      <c r="C17" s="6">
        <v>18988308</v>
      </c>
      <c r="D17" s="23">
        <v>0</v>
      </c>
      <c r="E17" s="24">
        <v>120252260</v>
      </c>
      <c r="F17" s="6">
        <v>128843879</v>
      </c>
      <c r="G17" s="25">
        <v>128843879</v>
      </c>
      <c r="H17" s="26">
        <v>0</v>
      </c>
      <c r="I17" s="24">
        <v>132144629</v>
      </c>
      <c r="J17" s="6">
        <v>138394102</v>
      </c>
      <c r="K17" s="25">
        <v>134435547</v>
      </c>
    </row>
    <row r="18" spans="1:11" ht="13.5">
      <c r="A18" s="33" t="s">
        <v>28</v>
      </c>
      <c r="B18" s="34">
        <f>SUM(B11:B17)</f>
        <v>341817447</v>
      </c>
      <c r="C18" s="35">
        <f aca="true" t="shared" si="1" ref="C18:K18">SUM(C11:C17)</f>
        <v>212625796</v>
      </c>
      <c r="D18" s="36">
        <f t="shared" si="1"/>
        <v>0</v>
      </c>
      <c r="E18" s="34">
        <f t="shared" si="1"/>
        <v>304274644</v>
      </c>
      <c r="F18" s="35">
        <f t="shared" si="1"/>
        <v>296608223</v>
      </c>
      <c r="G18" s="37">
        <f t="shared" si="1"/>
        <v>296608223</v>
      </c>
      <c r="H18" s="38">
        <f t="shared" si="1"/>
        <v>0</v>
      </c>
      <c r="I18" s="34">
        <f t="shared" si="1"/>
        <v>309805877</v>
      </c>
      <c r="J18" s="35">
        <f t="shared" si="1"/>
        <v>322361630</v>
      </c>
      <c r="K18" s="37">
        <f t="shared" si="1"/>
        <v>326844644</v>
      </c>
    </row>
    <row r="19" spans="1:11" ht="13.5">
      <c r="A19" s="33" t="s">
        <v>29</v>
      </c>
      <c r="B19" s="39">
        <f>+B10-B18</f>
        <v>-33216498</v>
      </c>
      <c r="C19" s="40">
        <f aca="true" t="shared" si="2" ref="C19:K19">+C10-C18</f>
        <v>-130144574</v>
      </c>
      <c r="D19" s="41">
        <f t="shared" si="2"/>
        <v>0</v>
      </c>
      <c r="E19" s="39">
        <f t="shared" si="2"/>
        <v>50092095</v>
      </c>
      <c r="F19" s="40">
        <f t="shared" si="2"/>
        <v>60947768</v>
      </c>
      <c r="G19" s="42">
        <f t="shared" si="2"/>
        <v>60947768</v>
      </c>
      <c r="H19" s="43">
        <f t="shared" si="2"/>
        <v>0</v>
      </c>
      <c r="I19" s="39">
        <f t="shared" si="2"/>
        <v>80948250</v>
      </c>
      <c r="J19" s="40">
        <f t="shared" si="2"/>
        <v>46341953</v>
      </c>
      <c r="K19" s="42">
        <f t="shared" si="2"/>
        <v>67124403</v>
      </c>
    </row>
    <row r="20" spans="1:11" ht="25.5">
      <c r="A20" s="44" t="s">
        <v>30</v>
      </c>
      <c r="B20" s="45">
        <v>36699345</v>
      </c>
      <c r="C20" s="46">
        <v>10679685</v>
      </c>
      <c r="D20" s="47">
        <v>0</v>
      </c>
      <c r="E20" s="45">
        <v>54074000</v>
      </c>
      <c r="F20" s="46">
        <v>54380135</v>
      </c>
      <c r="G20" s="48">
        <v>54380135</v>
      </c>
      <c r="H20" s="49">
        <v>0</v>
      </c>
      <c r="I20" s="45">
        <v>53720000</v>
      </c>
      <c r="J20" s="46">
        <v>58286000</v>
      </c>
      <c r="K20" s="48">
        <v>61628000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3482847</v>
      </c>
      <c r="C22" s="58">
        <f aca="true" t="shared" si="3" ref="C22:K22">SUM(C19:C21)</f>
        <v>-119464889</v>
      </c>
      <c r="D22" s="59">
        <f t="shared" si="3"/>
        <v>0</v>
      </c>
      <c r="E22" s="57">
        <f t="shared" si="3"/>
        <v>104166095</v>
      </c>
      <c r="F22" s="58">
        <f t="shared" si="3"/>
        <v>115327903</v>
      </c>
      <c r="G22" s="60">
        <f t="shared" si="3"/>
        <v>115327903</v>
      </c>
      <c r="H22" s="61">
        <f t="shared" si="3"/>
        <v>0</v>
      </c>
      <c r="I22" s="57">
        <f t="shared" si="3"/>
        <v>134668250</v>
      </c>
      <c r="J22" s="58">
        <f t="shared" si="3"/>
        <v>104627953</v>
      </c>
      <c r="K22" s="60">
        <f t="shared" si="3"/>
        <v>128752403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3482847</v>
      </c>
      <c r="C24" s="40">
        <f aca="true" t="shared" si="4" ref="C24:K24">SUM(C22:C23)</f>
        <v>-119464889</v>
      </c>
      <c r="D24" s="41">
        <f t="shared" si="4"/>
        <v>0</v>
      </c>
      <c r="E24" s="39">
        <f t="shared" si="4"/>
        <v>104166095</v>
      </c>
      <c r="F24" s="40">
        <f t="shared" si="4"/>
        <v>115327903</v>
      </c>
      <c r="G24" s="42">
        <f t="shared" si="4"/>
        <v>115327903</v>
      </c>
      <c r="H24" s="43">
        <f t="shared" si="4"/>
        <v>0</v>
      </c>
      <c r="I24" s="39">
        <f t="shared" si="4"/>
        <v>134668250</v>
      </c>
      <c r="J24" s="40">
        <f t="shared" si="4"/>
        <v>104627953</v>
      </c>
      <c r="K24" s="42">
        <f t="shared" si="4"/>
        <v>128752403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89510830</v>
      </c>
      <c r="C27" s="7">
        <v>30371678</v>
      </c>
      <c r="D27" s="69">
        <v>0</v>
      </c>
      <c r="E27" s="70">
        <v>104165942</v>
      </c>
      <c r="F27" s="7">
        <v>115327903</v>
      </c>
      <c r="G27" s="71">
        <v>115327903</v>
      </c>
      <c r="H27" s="72">
        <v>0</v>
      </c>
      <c r="I27" s="70">
        <v>134668250</v>
      </c>
      <c r="J27" s="7">
        <v>104627953</v>
      </c>
      <c r="K27" s="71">
        <v>128752403</v>
      </c>
    </row>
    <row r="28" spans="1:11" ht="13.5">
      <c r="A28" s="73" t="s">
        <v>34</v>
      </c>
      <c r="B28" s="6">
        <v>31858958</v>
      </c>
      <c r="C28" s="6">
        <v>11102925</v>
      </c>
      <c r="D28" s="23">
        <v>0</v>
      </c>
      <c r="E28" s="24">
        <v>51370301</v>
      </c>
      <c r="F28" s="6">
        <v>52315836</v>
      </c>
      <c r="G28" s="25">
        <v>52315836</v>
      </c>
      <c r="H28" s="26">
        <v>0</v>
      </c>
      <c r="I28" s="24">
        <v>54318250</v>
      </c>
      <c r="J28" s="6">
        <v>59796200</v>
      </c>
      <c r="K28" s="25">
        <v>63546600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57651871</v>
      </c>
      <c r="C31" s="6">
        <v>8032062</v>
      </c>
      <c r="D31" s="23">
        <v>0</v>
      </c>
      <c r="E31" s="24">
        <v>52795641</v>
      </c>
      <c r="F31" s="6">
        <v>63012067</v>
      </c>
      <c r="G31" s="25">
        <v>63012067</v>
      </c>
      <c r="H31" s="26">
        <v>0</v>
      </c>
      <c r="I31" s="24">
        <v>80350000</v>
      </c>
      <c r="J31" s="6">
        <v>44831753</v>
      </c>
      <c r="K31" s="25">
        <v>65205803</v>
      </c>
    </row>
    <row r="32" spans="1:11" ht="13.5">
      <c r="A32" s="33" t="s">
        <v>37</v>
      </c>
      <c r="B32" s="7">
        <f>SUM(B28:B31)</f>
        <v>89510829</v>
      </c>
      <c r="C32" s="7">
        <f aca="true" t="shared" si="5" ref="C32:K32">SUM(C28:C31)</f>
        <v>19134987</v>
      </c>
      <c r="D32" s="69">
        <f t="shared" si="5"/>
        <v>0</v>
      </c>
      <c r="E32" s="70">
        <f t="shared" si="5"/>
        <v>104165942</v>
      </c>
      <c r="F32" s="7">
        <f t="shared" si="5"/>
        <v>115327903</v>
      </c>
      <c r="G32" s="71">
        <f t="shared" si="5"/>
        <v>115327903</v>
      </c>
      <c r="H32" s="72">
        <f t="shared" si="5"/>
        <v>0</v>
      </c>
      <c r="I32" s="70">
        <f t="shared" si="5"/>
        <v>134668250</v>
      </c>
      <c r="J32" s="7">
        <f t="shared" si="5"/>
        <v>104627953</v>
      </c>
      <c r="K32" s="71">
        <f t="shared" si="5"/>
        <v>128752403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274752384</v>
      </c>
      <c r="C35" s="6">
        <v>201566436</v>
      </c>
      <c r="D35" s="23">
        <v>0</v>
      </c>
      <c r="E35" s="24">
        <v>431617754</v>
      </c>
      <c r="F35" s="6">
        <v>190470414</v>
      </c>
      <c r="G35" s="25">
        <v>190470414</v>
      </c>
      <c r="H35" s="26">
        <v>0</v>
      </c>
      <c r="I35" s="24">
        <v>271110196</v>
      </c>
      <c r="J35" s="6">
        <v>413417217</v>
      </c>
      <c r="K35" s="25">
        <v>429729921</v>
      </c>
    </row>
    <row r="36" spans="1:11" ht="13.5">
      <c r="A36" s="22" t="s">
        <v>40</v>
      </c>
      <c r="B36" s="6">
        <v>770041999</v>
      </c>
      <c r="C36" s="6">
        <v>-399794247</v>
      </c>
      <c r="D36" s="23">
        <v>0</v>
      </c>
      <c r="E36" s="24">
        <v>747928275</v>
      </c>
      <c r="F36" s="6">
        <v>868005991</v>
      </c>
      <c r="G36" s="25">
        <v>868005991</v>
      </c>
      <c r="H36" s="26">
        <v>0</v>
      </c>
      <c r="I36" s="24">
        <v>837346338</v>
      </c>
      <c r="J36" s="6">
        <v>765348781</v>
      </c>
      <c r="K36" s="25">
        <v>769820246</v>
      </c>
    </row>
    <row r="37" spans="1:11" ht="13.5">
      <c r="A37" s="22" t="s">
        <v>41</v>
      </c>
      <c r="B37" s="6">
        <v>57757896</v>
      </c>
      <c r="C37" s="6">
        <v>-79473284</v>
      </c>
      <c r="D37" s="23">
        <v>0</v>
      </c>
      <c r="E37" s="24">
        <v>86017427</v>
      </c>
      <c r="F37" s="6">
        <v>69191150</v>
      </c>
      <c r="G37" s="25">
        <v>69191150</v>
      </c>
      <c r="H37" s="26">
        <v>0</v>
      </c>
      <c r="I37" s="24">
        <v>69136150</v>
      </c>
      <c r="J37" s="6">
        <v>91084690</v>
      </c>
      <c r="K37" s="25">
        <v>115312084</v>
      </c>
    </row>
    <row r="38" spans="1:11" ht="13.5">
      <c r="A38" s="22" t="s">
        <v>42</v>
      </c>
      <c r="B38" s="6">
        <v>7966212</v>
      </c>
      <c r="C38" s="6">
        <v>710362</v>
      </c>
      <c r="D38" s="23">
        <v>0</v>
      </c>
      <c r="E38" s="24">
        <v>9116651</v>
      </c>
      <c r="F38" s="6">
        <v>11246863</v>
      </c>
      <c r="G38" s="25">
        <v>11246863</v>
      </c>
      <c r="H38" s="26">
        <v>0</v>
      </c>
      <c r="I38" s="24">
        <v>14246863</v>
      </c>
      <c r="J38" s="6">
        <v>17546863</v>
      </c>
      <c r="K38" s="25">
        <v>21176863</v>
      </c>
    </row>
    <row r="39" spans="1:11" ht="13.5">
      <c r="A39" s="22" t="s">
        <v>43</v>
      </c>
      <c r="B39" s="6">
        <v>979070275</v>
      </c>
      <c r="C39" s="6">
        <v>0</v>
      </c>
      <c r="D39" s="23">
        <v>0</v>
      </c>
      <c r="E39" s="24">
        <v>980246007</v>
      </c>
      <c r="F39" s="6">
        <v>862710489</v>
      </c>
      <c r="G39" s="25">
        <v>862710489</v>
      </c>
      <c r="H39" s="26">
        <v>0</v>
      </c>
      <c r="I39" s="24">
        <v>890405271</v>
      </c>
      <c r="J39" s="6">
        <v>1070134445</v>
      </c>
      <c r="K39" s="25">
        <v>934308817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19493246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-88200211</v>
      </c>
      <c r="C43" s="6">
        <v>0</v>
      </c>
      <c r="D43" s="23">
        <v>0</v>
      </c>
      <c r="E43" s="24">
        <v>-153000000</v>
      </c>
      <c r="F43" s="6">
        <v>-153000000</v>
      </c>
      <c r="G43" s="25">
        <v>-153000000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-483169</v>
      </c>
      <c r="C44" s="6">
        <v>-10685384</v>
      </c>
      <c r="D44" s="23">
        <v>0</v>
      </c>
      <c r="E44" s="24">
        <v>2001783</v>
      </c>
      <c r="F44" s="6">
        <v>-74947</v>
      </c>
      <c r="G44" s="25">
        <v>-74947</v>
      </c>
      <c r="H44" s="26">
        <v>0</v>
      </c>
      <c r="I44" s="24">
        <v>-40000</v>
      </c>
      <c r="J44" s="6">
        <v>-44000</v>
      </c>
      <c r="K44" s="25">
        <v>35600</v>
      </c>
    </row>
    <row r="45" spans="1:11" ht="13.5">
      <c r="A45" s="33" t="s">
        <v>48</v>
      </c>
      <c r="B45" s="7">
        <v>187412952</v>
      </c>
      <c r="C45" s="7">
        <v>-10685384</v>
      </c>
      <c r="D45" s="69">
        <v>0</v>
      </c>
      <c r="E45" s="70">
        <v>-88998217</v>
      </c>
      <c r="F45" s="7">
        <v>-147644780</v>
      </c>
      <c r="G45" s="71">
        <v>-147644780</v>
      </c>
      <c r="H45" s="72">
        <v>0</v>
      </c>
      <c r="I45" s="70">
        <v>5390167</v>
      </c>
      <c r="J45" s="7">
        <v>22856516</v>
      </c>
      <c r="K45" s="71">
        <v>43934034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187412956</v>
      </c>
      <c r="C48" s="6">
        <v>-138383378</v>
      </c>
      <c r="D48" s="23">
        <v>0</v>
      </c>
      <c r="E48" s="24">
        <v>215000001</v>
      </c>
      <c r="F48" s="6">
        <v>15876756</v>
      </c>
      <c r="G48" s="25">
        <v>15876756</v>
      </c>
      <c r="H48" s="26">
        <v>0</v>
      </c>
      <c r="I48" s="24">
        <v>72900516</v>
      </c>
      <c r="J48" s="6">
        <v>108886810</v>
      </c>
      <c r="K48" s="25">
        <v>146626173</v>
      </c>
    </row>
    <row r="49" spans="1:11" ht="13.5">
      <c r="A49" s="22" t="s">
        <v>51</v>
      </c>
      <c r="B49" s="6">
        <f>+B75</f>
        <v>44841009.07662788</v>
      </c>
      <c r="C49" s="6">
        <f aca="true" t="shared" si="6" ref="C49:K49">+C75</f>
        <v>-89178370</v>
      </c>
      <c r="D49" s="23">
        <f t="shared" si="6"/>
        <v>0</v>
      </c>
      <c r="E49" s="24">
        <f t="shared" si="6"/>
        <v>145885661</v>
      </c>
      <c r="F49" s="6">
        <f t="shared" si="6"/>
        <v>67264314</v>
      </c>
      <c r="G49" s="25">
        <f t="shared" si="6"/>
        <v>67264314</v>
      </c>
      <c r="H49" s="26">
        <f t="shared" si="6"/>
        <v>0</v>
      </c>
      <c r="I49" s="24">
        <f t="shared" si="6"/>
        <v>67249314</v>
      </c>
      <c r="J49" s="6">
        <f t="shared" si="6"/>
        <v>89241854</v>
      </c>
      <c r="K49" s="25">
        <f t="shared" si="6"/>
        <v>113433648</v>
      </c>
    </row>
    <row r="50" spans="1:11" ht="13.5">
      <c r="A50" s="33" t="s">
        <v>52</v>
      </c>
      <c r="B50" s="7">
        <f>+B48-B49</f>
        <v>142571946.92337212</v>
      </c>
      <c r="C50" s="7">
        <f aca="true" t="shared" si="7" ref="C50:K50">+C48-C49</f>
        <v>-49205008</v>
      </c>
      <c r="D50" s="69">
        <f t="shared" si="7"/>
        <v>0</v>
      </c>
      <c r="E50" s="70">
        <f t="shared" si="7"/>
        <v>69114340</v>
      </c>
      <c r="F50" s="7">
        <f t="shared" si="7"/>
        <v>-51387558</v>
      </c>
      <c r="G50" s="71">
        <f t="shared" si="7"/>
        <v>-51387558</v>
      </c>
      <c r="H50" s="72">
        <f t="shared" si="7"/>
        <v>0</v>
      </c>
      <c r="I50" s="70">
        <f t="shared" si="7"/>
        <v>5651202</v>
      </c>
      <c r="J50" s="7">
        <f t="shared" si="7"/>
        <v>19644956</v>
      </c>
      <c r="K50" s="71">
        <f t="shared" si="7"/>
        <v>33192525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586350105</v>
      </c>
      <c r="C53" s="6">
        <v>-399794247</v>
      </c>
      <c r="D53" s="23">
        <v>0</v>
      </c>
      <c r="E53" s="24">
        <v>594928275</v>
      </c>
      <c r="F53" s="6">
        <v>771144894</v>
      </c>
      <c r="G53" s="25">
        <v>771144894</v>
      </c>
      <c r="H53" s="26">
        <v>0</v>
      </c>
      <c r="I53" s="24">
        <v>790485241</v>
      </c>
      <c r="J53" s="6">
        <v>743487684</v>
      </c>
      <c r="K53" s="25">
        <v>748959149</v>
      </c>
    </row>
    <row r="54" spans="1:11" ht="13.5">
      <c r="A54" s="22" t="s">
        <v>55</v>
      </c>
      <c r="B54" s="6">
        <v>54077607</v>
      </c>
      <c r="C54" s="6">
        <v>0</v>
      </c>
      <c r="D54" s="23">
        <v>0</v>
      </c>
      <c r="E54" s="24">
        <v>37871995</v>
      </c>
      <c r="F54" s="6">
        <v>30872001</v>
      </c>
      <c r="G54" s="25">
        <v>30872001</v>
      </c>
      <c r="H54" s="26">
        <v>0</v>
      </c>
      <c r="I54" s="24">
        <v>32261244</v>
      </c>
      <c r="J54" s="6">
        <v>33745257</v>
      </c>
      <c r="K54" s="25">
        <v>35297539</v>
      </c>
    </row>
    <row r="55" spans="1:11" ht="13.5">
      <c r="A55" s="22" t="s">
        <v>56</v>
      </c>
      <c r="B55" s="6">
        <v>30816860</v>
      </c>
      <c r="C55" s="6">
        <v>-88992</v>
      </c>
      <c r="D55" s="23">
        <v>0</v>
      </c>
      <c r="E55" s="24">
        <v>3000000</v>
      </c>
      <c r="F55" s="6">
        <v>14205964</v>
      </c>
      <c r="G55" s="25">
        <v>14205964</v>
      </c>
      <c r="H55" s="26">
        <v>0</v>
      </c>
      <c r="I55" s="24">
        <v>18282000</v>
      </c>
      <c r="J55" s="6">
        <v>5000000</v>
      </c>
      <c r="K55" s="25">
        <v>0</v>
      </c>
    </row>
    <row r="56" spans="1:11" ht="13.5">
      <c r="A56" s="22" t="s">
        <v>57</v>
      </c>
      <c r="B56" s="6">
        <v>7732304</v>
      </c>
      <c r="C56" s="6">
        <v>2938793</v>
      </c>
      <c r="D56" s="23">
        <v>0</v>
      </c>
      <c r="E56" s="24">
        <v>8350000</v>
      </c>
      <c r="F56" s="6">
        <v>5018135</v>
      </c>
      <c r="G56" s="25">
        <v>5018135</v>
      </c>
      <c r="H56" s="26">
        <v>0</v>
      </c>
      <c r="I56" s="24">
        <v>3300000</v>
      </c>
      <c r="J56" s="6">
        <v>2705873</v>
      </c>
      <c r="K56" s="25">
        <v>9695917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8319422</v>
      </c>
      <c r="F60" s="6">
        <v>8319422</v>
      </c>
      <c r="G60" s="25">
        <v>8319422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35417</v>
      </c>
      <c r="F65" s="98">
        <v>35417</v>
      </c>
      <c r="G65" s="99">
        <v>35417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0.12623754316252814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9234528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73151994</v>
      </c>
      <c r="C72" s="2">
        <f aca="true" t="shared" si="10" ref="C72:K72">+C77</f>
        <v>92051564</v>
      </c>
      <c r="D72" s="2">
        <f t="shared" si="10"/>
        <v>0</v>
      </c>
      <c r="E72" s="2">
        <f t="shared" si="10"/>
        <v>85493430</v>
      </c>
      <c r="F72" s="2">
        <f t="shared" si="10"/>
        <v>59984457</v>
      </c>
      <c r="G72" s="2">
        <f t="shared" si="10"/>
        <v>59984457</v>
      </c>
      <c r="H72" s="2">
        <f t="shared" si="10"/>
        <v>0</v>
      </c>
      <c r="I72" s="2">
        <f t="shared" si="10"/>
        <v>101362679</v>
      </c>
      <c r="J72" s="2">
        <f t="shared" si="10"/>
        <v>62616366</v>
      </c>
      <c r="K72" s="2">
        <f t="shared" si="10"/>
        <v>65496719</v>
      </c>
    </row>
    <row r="73" spans="1:11" ht="12.75" hidden="1">
      <c r="A73" s="2" t="s">
        <v>110</v>
      </c>
      <c r="B73" s="2">
        <f>+B74</f>
        <v>82753129.66666663</v>
      </c>
      <c r="C73" s="2">
        <f aca="true" t="shared" si="11" ref="C73:K73">+(C78+C80+C81+C82)-(B78+B80+B81+B82)</f>
        <v>257060863</v>
      </c>
      <c r="D73" s="2">
        <f t="shared" si="11"/>
        <v>-340438095</v>
      </c>
      <c r="E73" s="2">
        <f t="shared" si="11"/>
        <v>107909347</v>
      </c>
      <c r="F73" s="2">
        <f>+(F78+F80+F81+F82)-(D78+D80+D81+D82)</f>
        <v>82881847</v>
      </c>
      <c r="G73" s="2">
        <f>+(G78+G80+G81+G82)-(D78+D80+D81+D82)</f>
        <v>82881847</v>
      </c>
      <c r="H73" s="2">
        <f>+(H78+H80+H81+H82)-(D78+D80+D81+D82)</f>
        <v>0</v>
      </c>
      <c r="I73" s="2">
        <f>+(I78+I80+I81+I82)-(E78+E80+E81+E82)</f>
        <v>-24442000</v>
      </c>
      <c r="J73" s="2">
        <f t="shared" si="11"/>
        <v>74238382</v>
      </c>
      <c r="K73" s="2">
        <f t="shared" si="11"/>
        <v>-34717238</v>
      </c>
    </row>
    <row r="74" spans="1:11" ht="12.75" hidden="1">
      <c r="A74" s="2" t="s">
        <v>111</v>
      </c>
      <c r="B74" s="2">
        <f>+TREND(C74:E74)</f>
        <v>82753129.66666663</v>
      </c>
      <c r="C74" s="2">
        <f>+C73</f>
        <v>257060863</v>
      </c>
      <c r="D74" s="2">
        <f aca="true" t="shared" si="12" ref="D74:K74">+D73</f>
        <v>-340438095</v>
      </c>
      <c r="E74" s="2">
        <f t="shared" si="12"/>
        <v>107909347</v>
      </c>
      <c r="F74" s="2">
        <f t="shared" si="12"/>
        <v>82881847</v>
      </c>
      <c r="G74" s="2">
        <f t="shared" si="12"/>
        <v>82881847</v>
      </c>
      <c r="H74" s="2">
        <f t="shared" si="12"/>
        <v>0</v>
      </c>
      <c r="I74" s="2">
        <f t="shared" si="12"/>
        <v>-24442000</v>
      </c>
      <c r="J74" s="2">
        <f t="shared" si="12"/>
        <v>74238382</v>
      </c>
      <c r="K74" s="2">
        <f t="shared" si="12"/>
        <v>-34717238</v>
      </c>
    </row>
    <row r="75" spans="1:11" ht="12.75" hidden="1">
      <c r="A75" s="2" t="s">
        <v>112</v>
      </c>
      <c r="B75" s="2">
        <f>+B84-(((B80+B81+B78)*B70)-B79)</f>
        <v>44841009.07662788</v>
      </c>
      <c r="C75" s="2">
        <f aca="true" t="shared" si="13" ref="C75:K75">+C84-(((C80+C81+C78)*C70)-C79)</f>
        <v>-89178370</v>
      </c>
      <c r="D75" s="2">
        <f t="shared" si="13"/>
        <v>0</v>
      </c>
      <c r="E75" s="2">
        <f t="shared" si="13"/>
        <v>145885661</v>
      </c>
      <c r="F75" s="2">
        <f t="shared" si="13"/>
        <v>67264314</v>
      </c>
      <c r="G75" s="2">
        <f t="shared" si="13"/>
        <v>67264314</v>
      </c>
      <c r="H75" s="2">
        <f t="shared" si="13"/>
        <v>0</v>
      </c>
      <c r="I75" s="2">
        <f t="shared" si="13"/>
        <v>67249314</v>
      </c>
      <c r="J75" s="2">
        <f t="shared" si="13"/>
        <v>89241854</v>
      </c>
      <c r="K75" s="2">
        <f t="shared" si="13"/>
        <v>113433648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73151994</v>
      </c>
      <c r="C77" s="3">
        <v>92051564</v>
      </c>
      <c r="D77" s="3">
        <v>0</v>
      </c>
      <c r="E77" s="3">
        <v>85493430</v>
      </c>
      <c r="F77" s="3">
        <v>59984457</v>
      </c>
      <c r="G77" s="3">
        <v>59984457</v>
      </c>
      <c r="H77" s="3">
        <v>0</v>
      </c>
      <c r="I77" s="3">
        <v>101362679</v>
      </c>
      <c r="J77" s="3">
        <v>62616366</v>
      </c>
      <c r="K77" s="3">
        <v>65496719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55366346</v>
      </c>
      <c r="C79" s="3">
        <v>-89178370</v>
      </c>
      <c r="D79" s="3">
        <v>0</v>
      </c>
      <c r="E79" s="3">
        <v>82622113</v>
      </c>
      <c r="F79" s="3">
        <v>67264314</v>
      </c>
      <c r="G79" s="3">
        <v>67264314</v>
      </c>
      <c r="H79" s="3">
        <v>0</v>
      </c>
      <c r="I79" s="3">
        <v>67249314</v>
      </c>
      <c r="J79" s="3">
        <v>89241854</v>
      </c>
      <c r="K79" s="3">
        <v>113433648</v>
      </c>
    </row>
    <row r="80" spans="1:11" ht="12.75" hidden="1">
      <c r="A80" s="1" t="s">
        <v>69</v>
      </c>
      <c r="B80" s="3">
        <v>19244406</v>
      </c>
      <c r="C80" s="3">
        <v>430057930</v>
      </c>
      <c r="D80" s="3">
        <v>0</v>
      </c>
      <c r="E80" s="3">
        <v>73235805</v>
      </c>
      <c r="F80" s="3">
        <v>85240668</v>
      </c>
      <c r="G80" s="3">
        <v>85240668</v>
      </c>
      <c r="H80" s="3">
        <v>0</v>
      </c>
      <c r="I80" s="3">
        <v>85826168</v>
      </c>
      <c r="J80" s="3">
        <v>160069421</v>
      </c>
      <c r="K80" s="3">
        <v>125357542</v>
      </c>
    </row>
    <row r="81" spans="1:11" ht="12.75" hidden="1">
      <c r="A81" s="1" t="s">
        <v>70</v>
      </c>
      <c r="B81" s="3">
        <v>64132826</v>
      </c>
      <c r="C81" s="3">
        <v>-89619835</v>
      </c>
      <c r="D81" s="3">
        <v>0</v>
      </c>
      <c r="E81" s="3">
        <v>34673542</v>
      </c>
      <c r="F81" s="3">
        <v>-2358821</v>
      </c>
      <c r="G81" s="3">
        <v>-2358821</v>
      </c>
      <c r="H81" s="3">
        <v>0</v>
      </c>
      <c r="I81" s="3">
        <v>-2358821</v>
      </c>
      <c r="J81" s="3">
        <v>-2363692</v>
      </c>
      <c r="K81" s="3">
        <v>-2369051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9234528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63263548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70109503</v>
      </c>
      <c r="D6" s="23">
        <v>70928518</v>
      </c>
      <c r="E6" s="24">
        <v>68027000</v>
      </c>
      <c r="F6" s="6">
        <v>68027000</v>
      </c>
      <c r="G6" s="25">
        <v>68027000</v>
      </c>
      <c r="H6" s="26">
        <v>75771254</v>
      </c>
      <c r="I6" s="24">
        <v>72109000</v>
      </c>
      <c r="J6" s="6">
        <v>76436000</v>
      </c>
      <c r="K6" s="25">
        <v>80258000</v>
      </c>
    </row>
    <row r="7" spans="1:11" ht="13.5">
      <c r="A7" s="22" t="s">
        <v>20</v>
      </c>
      <c r="B7" s="6">
        <v>25367411</v>
      </c>
      <c r="C7" s="6">
        <v>32028872</v>
      </c>
      <c r="D7" s="23">
        <v>29477893</v>
      </c>
      <c r="E7" s="24">
        <v>27452000</v>
      </c>
      <c r="F7" s="6">
        <v>27542000</v>
      </c>
      <c r="G7" s="25">
        <v>27542000</v>
      </c>
      <c r="H7" s="26">
        <v>28703612</v>
      </c>
      <c r="I7" s="24">
        <v>29470000</v>
      </c>
      <c r="J7" s="6">
        <v>31533000</v>
      </c>
      <c r="K7" s="25">
        <v>33740000</v>
      </c>
    </row>
    <row r="8" spans="1:11" ht="13.5">
      <c r="A8" s="22" t="s">
        <v>21</v>
      </c>
      <c r="B8" s="6">
        <v>548500780</v>
      </c>
      <c r="C8" s="6">
        <v>528954873</v>
      </c>
      <c r="D8" s="23">
        <v>554926000</v>
      </c>
      <c r="E8" s="24">
        <v>596929000</v>
      </c>
      <c r="F8" s="6">
        <v>644930000</v>
      </c>
      <c r="G8" s="25">
        <v>644930000</v>
      </c>
      <c r="H8" s="26">
        <v>593826874</v>
      </c>
      <c r="I8" s="24">
        <v>641606000</v>
      </c>
      <c r="J8" s="6">
        <v>687464000</v>
      </c>
      <c r="K8" s="25">
        <v>734513000</v>
      </c>
    </row>
    <row r="9" spans="1:11" ht="13.5">
      <c r="A9" s="22" t="s">
        <v>22</v>
      </c>
      <c r="B9" s="6">
        <v>73925596</v>
      </c>
      <c r="C9" s="6">
        <v>21317720</v>
      </c>
      <c r="D9" s="23">
        <v>19291219</v>
      </c>
      <c r="E9" s="24">
        <v>1344000</v>
      </c>
      <c r="F9" s="6">
        <v>1344000</v>
      </c>
      <c r="G9" s="25">
        <v>1344000</v>
      </c>
      <c r="H9" s="26">
        <v>618876</v>
      </c>
      <c r="I9" s="24">
        <v>1149000</v>
      </c>
      <c r="J9" s="6">
        <v>1206000</v>
      </c>
      <c r="K9" s="25">
        <v>1218000</v>
      </c>
    </row>
    <row r="10" spans="1:11" ht="25.5">
      <c r="A10" s="27" t="s">
        <v>102</v>
      </c>
      <c r="B10" s="28">
        <f>SUM(B5:B9)</f>
        <v>647793787</v>
      </c>
      <c r="C10" s="29">
        <f aca="true" t="shared" si="0" ref="C10:K10">SUM(C5:C9)</f>
        <v>652410968</v>
      </c>
      <c r="D10" s="30">
        <f t="shared" si="0"/>
        <v>674623630</v>
      </c>
      <c r="E10" s="28">
        <f t="shared" si="0"/>
        <v>693752000</v>
      </c>
      <c r="F10" s="29">
        <f t="shared" si="0"/>
        <v>741843000</v>
      </c>
      <c r="G10" s="31">
        <f t="shared" si="0"/>
        <v>741843000</v>
      </c>
      <c r="H10" s="32">
        <f t="shared" si="0"/>
        <v>698920616</v>
      </c>
      <c r="I10" s="28">
        <f t="shared" si="0"/>
        <v>744334000</v>
      </c>
      <c r="J10" s="29">
        <f t="shared" si="0"/>
        <v>796639000</v>
      </c>
      <c r="K10" s="31">
        <f t="shared" si="0"/>
        <v>849729000</v>
      </c>
    </row>
    <row r="11" spans="1:11" ht="13.5">
      <c r="A11" s="22" t="s">
        <v>23</v>
      </c>
      <c r="B11" s="6">
        <v>252540865</v>
      </c>
      <c r="C11" s="6">
        <v>292961543</v>
      </c>
      <c r="D11" s="23">
        <v>296726424</v>
      </c>
      <c r="E11" s="24">
        <v>312371000</v>
      </c>
      <c r="F11" s="6">
        <v>283926000</v>
      </c>
      <c r="G11" s="25">
        <v>283926000</v>
      </c>
      <c r="H11" s="26">
        <v>312496116</v>
      </c>
      <c r="I11" s="24">
        <v>328394000</v>
      </c>
      <c r="J11" s="6">
        <v>351379000</v>
      </c>
      <c r="K11" s="25">
        <v>382993000</v>
      </c>
    </row>
    <row r="12" spans="1:11" ht="13.5">
      <c r="A12" s="22" t="s">
        <v>24</v>
      </c>
      <c r="B12" s="6">
        <v>12241849</v>
      </c>
      <c r="C12" s="6">
        <v>15554135</v>
      </c>
      <c r="D12" s="23">
        <v>14190445</v>
      </c>
      <c r="E12" s="24">
        <v>15467000</v>
      </c>
      <c r="F12" s="6">
        <v>15289000</v>
      </c>
      <c r="G12" s="25">
        <v>15289000</v>
      </c>
      <c r="H12" s="26">
        <v>15051756</v>
      </c>
      <c r="I12" s="24">
        <v>16206000</v>
      </c>
      <c r="J12" s="6">
        <v>17178000</v>
      </c>
      <c r="K12" s="25">
        <v>18206000</v>
      </c>
    </row>
    <row r="13" spans="1:11" ht="13.5">
      <c r="A13" s="22" t="s">
        <v>103</v>
      </c>
      <c r="B13" s="6">
        <v>44451319</v>
      </c>
      <c r="C13" s="6">
        <v>68594915</v>
      </c>
      <c r="D13" s="23">
        <v>80541389</v>
      </c>
      <c r="E13" s="24">
        <v>65626000</v>
      </c>
      <c r="F13" s="6">
        <v>72029000</v>
      </c>
      <c r="G13" s="25">
        <v>72029000</v>
      </c>
      <c r="H13" s="26">
        <v>73323158</v>
      </c>
      <c r="I13" s="24">
        <v>79724000</v>
      </c>
      <c r="J13" s="6">
        <v>83710000</v>
      </c>
      <c r="K13" s="25">
        <v>87895000</v>
      </c>
    </row>
    <row r="14" spans="1:11" ht="13.5">
      <c r="A14" s="22" t="s">
        <v>25</v>
      </c>
      <c r="B14" s="6">
        <v>912628</v>
      </c>
      <c r="C14" s="6">
        <v>473782</v>
      </c>
      <c r="D14" s="23">
        <v>298878</v>
      </c>
      <c r="E14" s="24">
        <v>470000</v>
      </c>
      <c r="F14" s="6">
        <v>470000</v>
      </c>
      <c r="G14" s="25">
        <v>470000</v>
      </c>
      <c r="H14" s="26">
        <v>109850</v>
      </c>
      <c r="I14" s="24">
        <v>470000</v>
      </c>
      <c r="J14" s="6">
        <v>470000</v>
      </c>
      <c r="K14" s="25">
        <v>470000</v>
      </c>
    </row>
    <row r="15" spans="1:11" ht="13.5">
      <c r="A15" s="22" t="s">
        <v>26</v>
      </c>
      <c r="B15" s="6">
        <v>47965290</v>
      </c>
      <c r="C15" s="6">
        <v>70266272</v>
      </c>
      <c r="D15" s="23">
        <v>70871391</v>
      </c>
      <c r="E15" s="24">
        <v>91395000</v>
      </c>
      <c r="F15" s="6">
        <v>91279000</v>
      </c>
      <c r="G15" s="25">
        <v>91279000</v>
      </c>
      <c r="H15" s="26">
        <v>63524152</v>
      </c>
      <c r="I15" s="24">
        <v>75334000</v>
      </c>
      <c r="J15" s="6">
        <v>83116000</v>
      </c>
      <c r="K15" s="25">
        <v>93233000</v>
      </c>
    </row>
    <row r="16" spans="1:11" ht="13.5">
      <c r="A16" s="22" t="s">
        <v>21</v>
      </c>
      <c r="B16" s="6">
        <v>1600000</v>
      </c>
      <c r="C16" s="6">
        <v>21745646</v>
      </c>
      <c r="D16" s="23">
        <v>3030658</v>
      </c>
      <c r="E16" s="24">
        <v>0</v>
      </c>
      <c r="F16" s="6">
        <v>3000000</v>
      </c>
      <c r="G16" s="25">
        <v>3000000</v>
      </c>
      <c r="H16" s="26">
        <v>708158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583636190</v>
      </c>
      <c r="C17" s="6">
        <v>259431728</v>
      </c>
      <c r="D17" s="23">
        <v>289309863</v>
      </c>
      <c r="E17" s="24">
        <v>300703000</v>
      </c>
      <c r="F17" s="6">
        <v>285362000</v>
      </c>
      <c r="G17" s="25">
        <v>285362000</v>
      </c>
      <c r="H17" s="26">
        <v>197573987</v>
      </c>
      <c r="I17" s="24">
        <v>311714000</v>
      </c>
      <c r="J17" s="6">
        <v>322366000</v>
      </c>
      <c r="K17" s="25">
        <v>335567000</v>
      </c>
    </row>
    <row r="18" spans="1:11" ht="13.5">
      <c r="A18" s="33" t="s">
        <v>28</v>
      </c>
      <c r="B18" s="34">
        <f>SUM(B11:B17)</f>
        <v>943348141</v>
      </c>
      <c r="C18" s="35">
        <f aca="true" t="shared" si="1" ref="C18:K18">SUM(C11:C17)</f>
        <v>729028021</v>
      </c>
      <c r="D18" s="36">
        <f t="shared" si="1"/>
        <v>754969048</v>
      </c>
      <c r="E18" s="34">
        <f t="shared" si="1"/>
        <v>786032000</v>
      </c>
      <c r="F18" s="35">
        <f t="shared" si="1"/>
        <v>751355000</v>
      </c>
      <c r="G18" s="37">
        <f t="shared" si="1"/>
        <v>751355000</v>
      </c>
      <c r="H18" s="38">
        <f t="shared" si="1"/>
        <v>662787177</v>
      </c>
      <c r="I18" s="34">
        <f t="shared" si="1"/>
        <v>811842000</v>
      </c>
      <c r="J18" s="35">
        <f t="shared" si="1"/>
        <v>858219000</v>
      </c>
      <c r="K18" s="37">
        <f t="shared" si="1"/>
        <v>918364000</v>
      </c>
    </row>
    <row r="19" spans="1:11" ht="13.5">
      <c r="A19" s="33" t="s">
        <v>29</v>
      </c>
      <c r="B19" s="39">
        <f>+B10-B18</f>
        <v>-295554354</v>
      </c>
      <c r="C19" s="40">
        <f aca="true" t="shared" si="2" ref="C19:K19">+C10-C18</f>
        <v>-76617053</v>
      </c>
      <c r="D19" s="41">
        <f t="shared" si="2"/>
        <v>-80345418</v>
      </c>
      <c r="E19" s="39">
        <f t="shared" si="2"/>
        <v>-92280000</v>
      </c>
      <c r="F19" s="40">
        <f t="shared" si="2"/>
        <v>-9512000</v>
      </c>
      <c r="G19" s="42">
        <f t="shared" si="2"/>
        <v>-9512000</v>
      </c>
      <c r="H19" s="43">
        <f t="shared" si="2"/>
        <v>36133439</v>
      </c>
      <c r="I19" s="39">
        <f t="shared" si="2"/>
        <v>-67508000</v>
      </c>
      <c r="J19" s="40">
        <f t="shared" si="2"/>
        <v>-61580000</v>
      </c>
      <c r="K19" s="42">
        <f t="shared" si="2"/>
        <v>-68635000</v>
      </c>
    </row>
    <row r="20" spans="1:11" ht="25.5">
      <c r="A20" s="44" t="s">
        <v>30</v>
      </c>
      <c r="B20" s="45">
        <v>290991118</v>
      </c>
      <c r="C20" s="46">
        <v>326287000</v>
      </c>
      <c r="D20" s="47">
        <v>303862000</v>
      </c>
      <c r="E20" s="45">
        <v>335788000</v>
      </c>
      <c r="F20" s="46">
        <v>405788000</v>
      </c>
      <c r="G20" s="48">
        <v>405788000</v>
      </c>
      <c r="H20" s="49">
        <v>337009944</v>
      </c>
      <c r="I20" s="45">
        <v>309161000</v>
      </c>
      <c r="J20" s="46">
        <v>345172000</v>
      </c>
      <c r="K20" s="48">
        <v>345547000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-4563236</v>
      </c>
      <c r="C22" s="58">
        <f aca="true" t="shared" si="3" ref="C22:K22">SUM(C19:C21)</f>
        <v>249669947</v>
      </c>
      <c r="D22" s="59">
        <f t="shared" si="3"/>
        <v>223516582</v>
      </c>
      <c r="E22" s="57">
        <f t="shared" si="3"/>
        <v>243508000</v>
      </c>
      <c r="F22" s="58">
        <f t="shared" si="3"/>
        <v>396276000</v>
      </c>
      <c r="G22" s="60">
        <f t="shared" si="3"/>
        <v>396276000</v>
      </c>
      <c r="H22" s="61">
        <f t="shared" si="3"/>
        <v>373143383</v>
      </c>
      <c r="I22" s="57">
        <f t="shared" si="3"/>
        <v>241653000</v>
      </c>
      <c r="J22" s="58">
        <f t="shared" si="3"/>
        <v>283592000</v>
      </c>
      <c r="K22" s="60">
        <f t="shared" si="3"/>
        <v>276912000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-4563236</v>
      </c>
      <c r="C24" s="40">
        <f aca="true" t="shared" si="4" ref="C24:K24">SUM(C22:C23)</f>
        <v>249669947</v>
      </c>
      <c r="D24" s="41">
        <f t="shared" si="4"/>
        <v>223516582</v>
      </c>
      <c r="E24" s="39">
        <f t="shared" si="4"/>
        <v>243508000</v>
      </c>
      <c r="F24" s="40">
        <f t="shared" si="4"/>
        <v>396276000</v>
      </c>
      <c r="G24" s="42">
        <f t="shared" si="4"/>
        <v>396276000</v>
      </c>
      <c r="H24" s="43">
        <f t="shared" si="4"/>
        <v>373143383</v>
      </c>
      <c r="I24" s="39">
        <f t="shared" si="4"/>
        <v>241653000</v>
      </c>
      <c r="J24" s="40">
        <f t="shared" si="4"/>
        <v>283592000</v>
      </c>
      <c r="K24" s="42">
        <f t="shared" si="4"/>
        <v>276912000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1188544276</v>
      </c>
      <c r="C27" s="7">
        <v>863840229</v>
      </c>
      <c r="D27" s="69">
        <v>264270318</v>
      </c>
      <c r="E27" s="70">
        <v>309134000</v>
      </c>
      <c r="F27" s="7">
        <v>361598771</v>
      </c>
      <c r="G27" s="71">
        <v>361598771</v>
      </c>
      <c r="H27" s="72">
        <v>360569786</v>
      </c>
      <c r="I27" s="70">
        <v>321377000</v>
      </c>
      <c r="J27" s="7">
        <v>367302000</v>
      </c>
      <c r="K27" s="71">
        <v>364807000</v>
      </c>
    </row>
    <row r="28" spans="1:11" ht="13.5">
      <c r="A28" s="73" t="s">
        <v>34</v>
      </c>
      <c r="B28" s="6">
        <v>1188544276</v>
      </c>
      <c r="C28" s="6">
        <v>266779544</v>
      </c>
      <c r="D28" s="23">
        <v>292318729</v>
      </c>
      <c r="E28" s="24">
        <v>27776000</v>
      </c>
      <c r="F28" s="6">
        <v>136367295</v>
      </c>
      <c r="G28" s="25">
        <v>136367295</v>
      </c>
      <c r="H28" s="26">
        <v>0</v>
      </c>
      <c r="I28" s="24">
        <v>239935000</v>
      </c>
      <c r="J28" s="6">
        <v>270335000</v>
      </c>
      <c r="K28" s="25">
        <v>269993000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81442000</v>
      </c>
      <c r="J31" s="6">
        <v>96967000</v>
      </c>
      <c r="K31" s="25">
        <v>94814000</v>
      </c>
    </row>
    <row r="32" spans="1:11" ht="13.5">
      <c r="A32" s="33" t="s">
        <v>37</v>
      </c>
      <c r="B32" s="7">
        <f>SUM(B28:B31)</f>
        <v>1188544276</v>
      </c>
      <c r="C32" s="7">
        <f aca="true" t="shared" si="5" ref="C32:K32">SUM(C28:C31)</f>
        <v>266779544</v>
      </c>
      <c r="D32" s="69">
        <f t="shared" si="5"/>
        <v>292318729</v>
      </c>
      <c r="E32" s="70">
        <f t="shared" si="5"/>
        <v>27776000</v>
      </c>
      <c r="F32" s="7">
        <f t="shared" si="5"/>
        <v>136367295</v>
      </c>
      <c r="G32" s="71">
        <f t="shared" si="5"/>
        <v>136367295</v>
      </c>
      <c r="H32" s="72">
        <f t="shared" si="5"/>
        <v>0</v>
      </c>
      <c r="I32" s="70">
        <f t="shared" si="5"/>
        <v>321377000</v>
      </c>
      <c r="J32" s="7">
        <f t="shared" si="5"/>
        <v>367302000</v>
      </c>
      <c r="K32" s="71">
        <f t="shared" si="5"/>
        <v>364807000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336109718</v>
      </c>
      <c r="C35" s="6">
        <v>331184521</v>
      </c>
      <c r="D35" s="23">
        <v>346358826</v>
      </c>
      <c r="E35" s="24">
        <v>-332409468</v>
      </c>
      <c r="F35" s="6">
        <v>-350852144</v>
      </c>
      <c r="G35" s="25">
        <v>-350852144</v>
      </c>
      <c r="H35" s="26">
        <v>173042821</v>
      </c>
      <c r="I35" s="24">
        <v>467440365</v>
      </c>
      <c r="J35" s="6">
        <v>415607565</v>
      </c>
      <c r="K35" s="25">
        <v>361043165</v>
      </c>
    </row>
    <row r="36" spans="1:11" ht="13.5">
      <c r="A36" s="22" t="s">
        <v>40</v>
      </c>
      <c r="B36" s="6">
        <v>2097208466</v>
      </c>
      <c r="C36" s="6">
        <v>2384387097</v>
      </c>
      <c r="D36" s="23">
        <v>2611286413</v>
      </c>
      <c r="E36" s="24">
        <v>2927425926</v>
      </c>
      <c r="F36" s="6">
        <v>3022706864</v>
      </c>
      <c r="G36" s="25">
        <v>3022706864</v>
      </c>
      <c r="H36" s="26">
        <v>287247634</v>
      </c>
      <c r="I36" s="24">
        <v>3137665527</v>
      </c>
      <c r="J36" s="6">
        <v>3418528527</v>
      </c>
      <c r="K36" s="25">
        <v>3692438527</v>
      </c>
    </row>
    <row r="37" spans="1:11" ht="13.5">
      <c r="A37" s="22" t="s">
        <v>41</v>
      </c>
      <c r="B37" s="6">
        <v>186661802</v>
      </c>
      <c r="C37" s="6">
        <v>206095914</v>
      </c>
      <c r="D37" s="23">
        <v>136552807</v>
      </c>
      <c r="E37" s="24">
        <v>152125683</v>
      </c>
      <c r="F37" s="6">
        <v>136634020</v>
      </c>
      <c r="G37" s="25">
        <v>136634020</v>
      </c>
      <c r="H37" s="26">
        <v>87147024</v>
      </c>
      <c r="I37" s="24">
        <v>301884699</v>
      </c>
      <c r="J37" s="6">
        <v>397471699</v>
      </c>
      <c r="K37" s="25">
        <v>478111699</v>
      </c>
    </row>
    <row r="38" spans="1:11" ht="13.5">
      <c r="A38" s="22" t="s">
        <v>42</v>
      </c>
      <c r="B38" s="6">
        <v>29040301</v>
      </c>
      <c r="C38" s="6">
        <v>38789844</v>
      </c>
      <c r="D38" s="23">
        <v>43098617</v>
      </c>
      <c r="E38" s="24">
        <v>36841682</v>
      </c>
      <c r="F38" s="6">
        <v>43098617</v>
      </c>
      <c r="G38" s="25">
        <v>43098617</v>
      </c>
      <c r="H38" s="26">
        <v>-1</v>
      </c>
      <c r="I38" s="24">
        <v>43098617</v>
      </c>
      <c r="J38" s="6">
        <v>43098617</v>
      </c>
      <c r="K38" s="25">
        <v>43098617</v>
      </c>
    </row>
    <row r="39" spans="1:11" ht="13.5">
      <c r="A39" s="22" t="s">
        <v>43</v>
      </c>
      <c r="B39" s="6">
        <v>2217616081</v>
      </c>
      <c r="C39" s="6">
        <v>2221015918</v>
      </c>
      <c r="D39" s="23">
        <v>2554477225</v>
      </c>
      <c r="E39" s="24">
        <v>2162541093</v>
      </c>
      <c r="F39" s="6">
        <v>2095846083</v>
      </c>
      <c r="G39" s="25">
        <v>2095846083</v>
      </c>
      <c r="H39" s="26">
        <v>0</v>
      </c>
      <c r="I39" s="24">
        <v>3018469576</v>
      </c>
      <c r="J39" s="6">
        <v>3109973776</v>
      </c>
      <c r="K39" s="25">
        <v>3255359376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394813812</v>
      </c>
      <c r="C42" s="6">
        <v>0</v>
      </c>
      <c r="D42" s="23">
        <v>0</v>
      </c>
      <c r="E42" s="24">
        <v>68027000</v>
      </c>
      <c r="F42" s="6">
        <v>0</v>
      </c>
      <c r="G42" s="25">
        <v>0</v>
      </c>
      <c r="H42" s="26">
        <v>0</v>
      </c>
      <c r="I42" s="24">
        <v>963894800</v>
      </c>
      <c r="J42" s="6">
        <v>1046552200</v>
      </c>
      <c r="K42" s="25">
        <v>1094603600</v>
      </c>
    </row>
    <row r="43" spans="1:11" ht="13.5">
      <c r="A43" s="22" t="s">
        <v>46</v>
      </c>
      <c r="B43" s="6">
        <v>-342252575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-321377000</v>
      </c>
      <c r="J43" s="6">
        <v>-367302000</v>
      </c>
      <c r="K43" s="25">
        <v>-364807000</v>
      </c>
    </row>
    <row r="44" spans="1:11" ht="13.5">
      <c r="A44" s="22" t="s">
        <v>47</v>
      </c>
      <c r="B44" s="6">
        <v>-1449625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256662637</v>
      </c>
      <c r="C45" s="7">
        <v>315968996</v>
      </c>
      <c r="D45" s="69">
        <v>274315290</v>
      </c>
      <c r="E45" s="70">
        <v>206094262</v>
      </c>
      <c r="F45" s="7">
        <v>274315288</v>
      </c>
      <c r="G45" s="71">
        <v>274315288</v>
      </c>
      <c r="H45" s="72">
        <v>-510</v>
      </c>
      <c r="I45" s="70">
        <v>1003314602</v>
      </c>
      <c r="J45" s="7">
        <v>1001202802</v>
      </c>
      <c r="K45" s="71">
        <v>1010481402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246627348</v>
      </c>
      <c r="C48" s="6">
        <v>274317377</v>
      </c>
      <c r="D48" s="23">
        <v>256567347</v>
      </c>
      <c r="E48" s="24">
        <v>-448510738</v>
      </c>
      <c r="F48" s="6">
        <v>-431985633</v>
      </c>
      <c r="G48" s="25">
        <v>-431985633</v>
      </c>
      <c r="H48" s="26">
        <v>104227228</v>
      </c>
      <c r="I48" s="24">
        <v>321952602</v>
      </c>
      <c r="J48" s="6">
        <v>280684802</v>
      </c>
      <c r="K48" s="25">
        <v>237435402</v>
      </c>
    </row>
    <row r="49" spans="1:11" ht="13.5">
      <c r="A49" s="22" t="s">
        <v>51</v>
      </c>
      <c r="B49" s="6">
        <f>+B75</f>
        <v>149167085.16261226</v>
      </c>
      <c r="C49" s="6">
        <f aca="true" t="shared" si="6" ref="C49:K49">+C75</f>
        <v>190666424</v>
      </c>
      <c r="D49" s="23">
        <f t="shared" si="6"/>
        <v>119626683</v>
      </c>
      <c r="E49" s="24">
        <f t="shared" si="6"/>
        <v>22211170.98977959</v>
      </c>
      <c r="F49" s="6">
        <f t="shared" si="6"/>
        <v>119707900</v>
      </c>
      <c r="G49" s="25">
        <f t="shared" si="6"/>
        <v>119707900</v>
      </c>
      <c r="H49" s="26">
        <f t="shared" si="6"/>
        <v>88539429</v>
      </c>
      <c r="I49" s="24">
        <f t="shared" si="6"/>
        <v>239893595.3433236</v>
      </c>
      <c r="J49" s="6">
        <f t="shared" si="6"/>
        <v>320156441.5024703</v>
      </c>
      <c r="K49" s="25">
        <f t="shared" si="6"/>
        <v>384073815.40471303</v>
      </c>
    </row>
    <row r="50" spans="1:11" ht="13.5">
      <c r="A50" s="33" t="s">
        <v>52</v>
      </c>
      <c r="B50" s="7">
        <f>+B48-B49</f>
        <v>97460262.83738774</v>
      </c>
      <c r="C50" s="7">
        <f aca="true" t="shared" si="7" ref="C50:K50">+C48-C49</f>
        <v>83650953</v>
      </c>
      <c r="D50" s="69">
        <f t="shared" si="7"/>
        <v>136940664</v>
      </c>
      <c r="E50" s="70">
        <f t="shared" si="7"/>
        <v>-470721908.9897796</v>
      </c>
      <c r="F50" s="7">
        <f t="shared" si="7"/>
        <v>-551693533</v>
      </c>
      <c r="G50" s="71">
        <f t="shared" si="7"/>
        <v>-551693533</v>
      </c>
      <c r="H50" s="72">
        <f t="shared" si="7"/>
        <v>15687799</v>
      </c>
      <c r="I50" s="70">
        <f t="shared" si="7"/>
        <v>82059006.65667641</v>
      </c>
      <c r="J50" s="7">
        <f t="shared" si="7"/>
        <v>-39471639.502470315</v>
      </c>
      <c r="K50" s="71">
        <f t="shared" si="7"/>
        <v>-146638413.40471303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2691480602</v>
      </c>
      <c r="C53" s="6">
        <v>2384387097</v>
      </c>
      <c r="D53" s="23">
        <v>2059245242</v>
      </c>
      <c r="E53" s="24">
        <v>2927425926</v>
      </c>
      <c r="F53" s="6">
        <v>2148340704</v>
      </c>
      <c r="G53" s="25">
        <v>2148340704</v>
      </c>
      <c r="H53" s="26">
        <v>-39191581</v>
      </c>
      <c r="I53" s="24">
        <v>1977050146</v>
      </c>
      <c r="J53" s="6">
        <v>1944870146</v>
      </c>
      <c r="K53" s="25">
        <v>1907079146</v>
      </c>
    </row>
    <row r="54" spans="1:11" ht="13.5">
      <c r="A54" s="22" t="s">
        <v>55</v>
      </c>
      <c r="B54" s="6">
        <v>44451319</v>
      </c>
      <c r="C54" s="6">
        <v>0</v>
      </c>
      <c r="D54" s="23">
        <v>80541389</v>
      </c>
      <c r="E54" s="24">
        <v>65626000</v>
      </c>
      <c r="F54" s="6">
        <v>72029000</v>
      </c>
      <c r="G54" s="25">
        <v>72029000</v>
      </c>
      <c r="H54" s="26">
        <v>73323158</v>
      </c>
      <c r="I54" s="24">
        <v>79724000</v>
      </c>
      <c r="J54" s="6">
        <v>83710000</v>
      </c>
      <c r="K54" s="25">
        <v>87895000</v>
      </c>
    </row>
    <row r="55" spans="1:11" ht="13.5">
      <c r="A55" s="22" t="s">
        <v>56</v>
      </c>
      <c r="B55" s="6">
        <v>0</v>
      </c>
      <c r="C55" s="6">
        <v>676850340</v>
      </c>
      <c r="D55" s="23">
        <v>114505256</v>
      </c>
      <c r="E55" s="24">
        <v>0</v>
      </c>
      <c r="F55" s="6">
        <v>0</v>
      </c>
      <c r="G55" s="25">
        <v>0</v>
      </c>
      <c r="H55" s="26">
        <v>18311550</v>
      </c>
      <c r="I55" s="24">
        <v>17047000</v>
      </c>
      <c r="J55" s="6">
        <v>26747000</v>
      </c>
      <c r="K55" s="25">
        <v>26747000</v>
      </c>
    </row>
    <row r="56" spans="1:11" ht="13.5">
      <c r="A56" s="22" t="s">
        <v>57</v>
      </c>
      <c r="B56" s="6">
        <v>0</v>
      </c>
      <c r="C56" s="6">
        <v>13476880</v>
      </c>
      <c r="D56" s="23">
        <v>17905572</v>
      </c>
      <c r="E56" s="24">
        <v>15711000</v>
      </c>
      <c r="F56" s="6">
        <v>35977100</v>
      </c>
      <c r="G56" s="25">
        <v>35977100</v>
      </c>
      <c r="H56" s="26">
        <v>30155950</v>
      </c>
      <c r="I56" s="24">
        <v>26664000</v>
      </c>
      <c r="J56" s="6">
        <v>25826000</v>
      </c>
      <c r="K56" s="25">
        <v>28001000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497132</v>
      </c>
      <c r="C62" s="98">
        <v>526959</v>
      </c>
      <c r="D62" s="99">
        <v>1961220</v>
      </c>
      <c r="E62" s="97">
        <v>828044</v>
      </c>
      <c r="F62" s="98">
        <v>828044</v>
      </c>
      <c r="G62" s="99">
        <v>828044</v>
      </c>
      <c r="H62" s="100">
        <v>828044</v>
      </c>
      <c r="I62" s="97">
        <v>877726</v>
      </c>
      <c r="J62" s="98">
        <v>930390</v>
      </c>
      <c r="K62" s="99">
        <v>986213</v>
      </c>
    </row>
    <row r="63" spans="1:11" ht="13.5">
      <c r="A63" s="96" t="s">
        <v>63</v>
      </c>
      <c r="B63" s="97">
        <v>42095</v>
      </c>
      <c r="C63" s="98">
        <v>44620</v>
      </c>
      <c r="D63" s="99">
        <v>168997</v>
      </c>
      <c r="E63" s="97">
        <v>89287</v>
      </c>
      <c r="F63" s="98">
        <v>89287</v>
      </c>
      <c r="G63" s="99">
        <v>89287</v>
      </c>
      <c r="H63" s="100">
        <v>89287</v>
      </c>
      <c r="I63" s="97">
        <v>94644</v>
      </c>
      <c r="J63" s="98">
        <v>100322</v>
      </c>
      <c r="K63" s="99">
        <v>106342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0.3031039789388384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0.9806259099623762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0.2125474350924131</v>
      </c>
      <c r="J70" s="5">
        <f t="shared" si="8"/>
        <v>0.21242626413539065</v>
      </c>
      <c r="K70" s="5">
        <f t="shared" si="8"/>
        <v>0.21195934999263588</v>
      </c>
    </row>
    <row r="71" spans="1:11" ht="12.75" hidden="1">
      <c r="A71" s="2" t="s">
        <v>108</v>
      </c>
      <c r="B71" s="2">
        <f>+B83</f>
        <v>20031276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68027000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15570800</v>
      </c>
      <c r="J71" s="2">
        <f t="shared" si="9"/>
        <v>16493200</v>
      </c>
      <c r="K71" s="2">
        <f t="shared" si="9"/>
        <v>17269600</v>
      </c>
    </row>
    <row r="72" spans="1:11" ht="12.75" hidden="1">
      <c r="A72" s="2" t="s">
        <v>109</v>
      </c>
      <c r="B72" s="2">
        <f>+B77</f>
        <v>66087143</v>
      </c>
      <c r="C72" s="2">
        <f aca="true" t="shared" si="10" ref="C72:K72">+C77</f>
        <v>71942726</v>
      </c>
      <c r="D72" s="2">
        <f t="shared" si="10"/>
        <v>72181156</v>
      </c>
      <c r="E72" s="2">
        <f t="shared" si="10"/>
        <v>69371000</v>
      </c>
      <c r="F72" s="2">
        <f t="shared" si="10"/>
        <v>69371000</v>
      </c>
      <c r="G72" s="2">
        <f t="shared" si="10"/>
        <v>69371000</v>
      </c>
      <c r="H72" s="2">
        <f t="shared" si="10"/>
        <v>76390130</v>
      </c>
      <c r="I72" s="2">
        <f t="shared" si="10"/>
        <v>73258000</v>
      </c>
      <c r="J72" s="2">
        <f t="shared" si="10"/>
        <v>77642000</v>
      </c>
      <c r="K72" s="2">
        <f t="shared" si="10"/>
        <v>81476000</v>
      </c>
    </row>
    <row r="73" spans="1:11" ht="12.75" hidden="1">
      <c r="A73" s="2" t="s">
        <v>110</v>
      </c>
      <c r="B73" s="2">
        <f>+B74</f>
        <v>-21751550.166666668</v>
      </c>
      <c r="C73" s="2">
        <f aca="true" t="shared" si="11" ref="C73:K73">+(C78+C80+C81+C82)-(B78+B80+B81+B82)</f>
        <v>-33337231</v>
      </c>
      <c r="D73" s="2">
        <f t="shared" si="11"/>
        <v>34398046</v>
      </c>
      <c r="E73" s="2">
        <f t="shared" si="11"/>
        <v>32619238</v>
      </c>
      <c r="F73" s="2">
        <f>+(F78+F80+F81+F82)-(D78+D80+D81+D82)</f>
        <v>-866989</v>
      </c>
      <c r="G73" s="2">
        <f>+(G78+G80+G81+G82)-(D78+D80+D81+D82)</f>
        <v>-866989</v>
      </c>
      <c r="H73" s="2">
        <f>+(H78+H80+H81+H82)-(D78+D80+D81+D82)</f>
        <v>-16703994</v>
      </c>
      <c r="I73" s="2">
        <f>+(I78+I80+I81+I82)-(E78+E80+E81+E82)</f>
        <v>23320244</v>
      </c>
      <c r="J73" s="2">
        <f t="shared" si="11"/>
        <v>-10228000</v>
      </c>
      <c r="K73" s="2">
        <f t="shared" si="11"/>
        <v>-10842000</v>
      </c>
    </row>
    <row r="74" spans="1:11" ht="12.75" hidden="1">
      <c r="A74" s="2" t="s">
        <v>111</v>
      </c>
      <c r="B74" s="2">
        <f>+TREND(C74:E74)</f>
        <v>-21751550.166666668</v>
      </c>
      <c r="C74" s="2">
        <f>+C73</f>
        <v>-33337231</v>
      </c>
      <c r="D74" s="2">
        <f aca="true" t="shared" si="12" ref="D74:K74">+D73</f>
        <v>34398046</v>
      </c>
      <c r="E74" s="2">
        <f t="shared" si="12"/>
        <v>32619238</v>
      </c>
      <c r="F74" s="2">
        <f t="shared" si="12"/>
        <v>-866989</v>
      </c>
      <c r="G74" s="2">
        <f t="shared" si="12"/>
        <v>-866989</v>
      </c>
      <c r="H74" s="2">
        <f t="shared" si="12"/>
        <v>-16703994</v>
      </c>
      <c r="I74" s="2">
        <f t="shared" si="12"/>
        <v>23320244</v>
      </c>
      <c r="J74" s="2">
        <f t="shared" si="12"/>
        <v>-10228000</v>
      </c>
      <c r="K74" s="2">
        <f t="shared" si="12"/>
        <v>-10842000</v>
      </c>
    </row>
    <row r="75" spans="1:11" ht="12.75" hidden="1">
      <c r="A75" s="2" t="s">
        <v>112</v>
      </c>
      <c r="B75" s="2">
        <f>+B84-(((B80+B81+B78)*B70)-B79)</f>
        <v>149167085.16261226</v>
      </c>
      <c r="C75" s="2">
        <f aca="true" t="shared" si="13" ref="C75:K75">+C84-(((C80+C81+C78)*C70)-C79)</f>
        <v>190666424</v>
      </c>
      <c r="D75" s="2">
        <f t="shared" si="13"/>
        <v>119626683</v>
      </c>
      <c r="E75" s="2">
        <f t="shared" si="13"/>
        <v>22211170.98977959</v>
      </c>
      <c r="F75" s="2">
        <f t="shared" si="13"/>
        <v>119707900</v>
      </c>
      <c r="G75" s="2">
        <f t="shared" si="13"/>
        <v>119707900</v>
      </c>
      <c r="H75" s="2">
        <f t="shared" si="13"/>
        <v>88539429</v>
      </c>
      <c r="I75" s="2">
        <f t="shared" si="13"/>
        <v>239893595.3433236</v>
      </c>
      <c r="J75" s="2">
        <f t="shared" si="13"/>
        <v>320156441.5024703</v>
      </c>
      <c r="K75" s="2">
        <f t="shared" si="13"/>
        <v>384073815.40471303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66087143</v>
      </c>
      <c r="C77" s="3">
        <v>71942726</v>
      </c>
      <c r="D77" s="3">
        <v>72181156</v>
      </c>
      <c r="E77" s="3">
        <v>69371000</v>
      </c>
      <c r="F77" s="3">
        <v>69371000</v>
      </c>
      <c r="G77" s="3">
        <v>69371000</v>
      </c>
      <c r="H77" s="3">
        <v>76390130</v>
      </c>
      <c r="I77" s="3">
        <v>73258000</v>
      </c>
      <c r="J77" s="3">
        <v>77642000</v>
      </c>
      <c r="K77" s="3">
        <v>81476000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174790886</v>
      </c>
      <c r="C79" s="3">
        <v>190666424</v>
      </c>
      <c r="D79" s="3">
        <v>119626683</v>
      </c>
      <c r="E79" s="3">
        <v>138138846</v>
      </c>
      <c r="F79" s="3">
        <v>119707900</v>
      </c>
      <c r="G79" s="3">
        <v>119707900</v>
      </c>
      <c r="H79" s="3">
        <v>88539429</v>
      </c>
      <c r="I79" s="3">
        <v>269977195</v>
      </c>
      <c r="J79" s="3">
        <v>348050195</v>
      </c>
      <c r="K79" s="3">
        <v>409608195</v>
      </c>
    </row>
    <row r="80" spans="1:11" ht="12.75" hidden="1">
      <c r="A80" s="1" t="s">
        <v>69</v>
      </c>
      <c r="B80" s="3">
        <v>49337408</v>
      </c>
      <c r="C80" s="3">
        <v>40434237</v>
      </c>
      <c r="D80" s="3">
        <v>55956657</v>
      </c>
      <c r="E80" s="3">
        <v>76840100</v>
      </c>
      <c r="F80" s="3">
        <v>55956656</v>
      </c>
      <c r="G80" s="3">
        <v>55956656</v>
      </c>
      <c r="H80" s="3">
        <v>78481725</v>
      </c>
      <c r="I80" s="3">
        <v>101739243</v>
      </c>
      <c r="J80" s="3">
        <v>91511243</v>
      </c>
      <c r="K80" s="3">
        <v>80669243</v>
      </c>
    </row>
    <row r="81" spans="1:11" ht="12.75" hidden="1">
      <c r="A81" s="1" t="s">
        <v>70</v>
      </c>
      <c r="B81" s="3">
        <v>35200581</v>
      </c>
      <c r="C81" s="3">
        <v>10766521</v>
      </c>
      <c r="D81" s="3">
        <v>29642147</v>
      </c>
      <c r="E81" s="3">
        <v>41377942</v>
      </c>
      <c r="F81" s="3">
        <v>28775159</v>
      </c>
      <c r="G81" s="3">
        <v>28775159</v>
      </c>
      <c r="H81" s="3">
        <v>-9586915</v>
      </c>
      <c r="I81" s="3">
        <v>39799043</v>
      </c>
      <c r="J81" s="3">
        <v>39799043</v>
      </c>
      <c r="K81" s="3">
        <v>39799043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20031276</v>
      </c>
      <c r="C83" s="3">
        <v>0</v>
      </c>
      <c r="D83" s="3">
        <v>0</v>
      </c>
      <c r="E83" s="3">
        <v>68027000</v>
      </c>
      <c r="F83" s="3">
        <v>0</v>
      </c>
      <c r="G83" s="3">
        <v>0</v>
      </c>
      <c r="H83" s="3">
        <v>0</v>
      </c>
      <c r="I83" s="3">
        <v>15570800</v>
      </c>
      <c r="J83" s="3">
        <v>16493200</v>
      </c>
      <c r="K83" s="3">
        <v>17269600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38825131</v>
      </c>
      <c r="C5" s="6">
        <v>24511289</v>
      </c>
      <c r="D5" s="23">
        <v>69337777</v>
      </c>
      <c r="E5" s="24">
        <v>60349392</v>
      </c>
      <c r="F5" s="6">
        <v>73145675</v>
      </c>
      <c r="G5" s="25">
        <v>73145675</v>
      </c>
      <c r="H5" s="26">
        <v>67483667</v>
      </c>
      <c r="I5" s="24">
        <v>94002912</v>
      </c>
      <c r="J5" s="6">
        <v>99643068</v>
      </c>
      <c r="K5" s="25">
        <v>105621660</v>
      </c>
    </row>
    <row r="6" spans="1:11" ht="13.5">
      <c r="A6" s="22" t="s">
        <v>19</v>
      </c>
      <c r="B6" s="6">
        <v>118981390</v>
      </c>
      <c r="C6" s="6">
        <v>108158728</v>
      </c>
      <c r="D6" s="23">
        <v>143896454</v>
      </c>
      <c r="E6" s="24">
        <v>175545070</v>
      </c>
      <c r="F6" s="6">
        <v>175233411</v>
      </c>
      <c r="G6" s="25">
        <v>175233411</v>
      </c>
      <c r="H6" s="26">
        <v>136288106</v>
      </c>
      <c r="I6" s="24">
        <v>174119148</v>
      </c>
      <c r="J6" s="6">
        <v>180050316</v>
      </c>
      <c r="K6" s="25">
        <v>190853340</v>
      </c>
    </row>
    <row r="7" spans="1:11" ht="13.5">
      <c r="A7" s="22" t="s">
        <v>20</v>
      </c>
      <c r="B7" s="6">
        <v>0</v>
      </c>
      <c r="C7" s="6">
        <v>41565</v>
      </c>
      <c r="D7" s="23">
        <v>1304761</v>
      </c>
      <c r="E7" s="24">
        <v>0</v>
      </c>
      <c r="F7" s="6">
        <v>54780</v>
      </c>
      <c r="G7" s="25">
        <v>54780</v>
      </c>
      <c r="H7" s="26">
        <v>855253</v>
      </c>
      <c r="I7" s="24">
        <v>58068</v>
      </c>
      <c r="J7" s="6">
        <v>61548</v>
      </c>
      <c r="K7" s="25">
        <v>65244</v>
      </c>
    </row>
    <row r="8" spans="1:11" ht="13.5">
      <c r="A8" s="22" t="s">
        <v>21</v>
      </c>
      <c r="B8" s="6">
        <v>67576042</v>
      </c>
      <c r="C8" s="6">
        <v>-900</v>
      </c>
      <c r="D8" s="23">
        <v>89399000</v>
      </c>
      <c r="E8" s="24">
        <v>97364988</v>
      </c>
      <c r="F8" s="6">
        <v>97364988</v>
      </c>
      <c r="G8" s="25">
        <v>97364988</v>
      </c>
      <c r="H8" s="26">
        <v>0</v>
      </c>
      <c r="I8" s="24">
        <v>120315000</v>
      </c>
      <c r="J8" s="6">
        <v>115826004</v>
      </c>
      <c r="K8" s="25">
        <v>126168996</v>
      </c>
    </row>
    <row r="9" spans="1:11" ht="13.5">
      <c r="A9" s="22" t="s">
        <v>22</v>
      </c>
      <c r="B9" s="6">
        <v>22923628</v>
      </c>
      <c r="C9" s="6">
        <v>21120347</v>
      </c>
      <c r="D9" s="23">
        <v>32929818</v>
      </c>
      <c r="E9" s="24">
        <v>29027292</v>
      </c>
      <c r="F9" s="6">
        <v>26489502</v>
      </c>
      <c r="G9" s="25">
        <v>26489502</v>
      </c>
      <c r="H9" s="26">
        <v>27432494</v>
      </c>
      <c r="I9" s="24">
        <v>28609944</v>
      </c>
      <c r="J9" s="6">
        <v>30326544</v>
      </c>
      <c r="K9" s="25">
        <v>32146116</v>
      </c>
    </row>
    <row r="10" spans="1:11" ht="25.5">
      <c r="A10" s="27" t="s">
        <v>102</v>
      </c>
      <c r="B10" s="28">
        <f>SUM(B5:B9)</f>
        <v>248306191</v>
      </c>
      <c r="C10" s="29">
        <f aca="true" t="shared" si="0" ref="C10:K10">SUM(C5:C9)</f>
        <v>153831029</v>
      </c>
      <c r="D10" s="30">
        <f t="shared" si="0"/>
        <v>336867810</v>
      </c>
      <c r="E10" s="28">
        <f t="shared" si="0"/>
        <v>362286742</v>
      </c>
      <c r="F10" s="29">
        <f t="shared" si="0"/>
        <v>372288356</v>
      </c>
      <c r="G10" s="31">
        <f t="shared" si="0"/>
        <v>372288356</v>
      </c>
      <c r="H10" s="32">
        <f t="shared" si="0"/>
        <v>232059520</v>
      </c>
      <c r="I10" s="28">
        <f t="shared" si="0"/>
        <v>417105072</v>
      </c>
      <c r="J10" s="29">
        <f t="shared" si="0"/>
        <v>425907480</v>
      </c>
      <c r="K10" s="31">
        <f t="shared" si="0"/>
        <v>454855356</v>
      </c>
    </row>
    <row r="11" spans="1:11" ht="13.5">
      <c r="A11" s="22" t="s">
        <v>23</v>
      </c>
      <c r="B11" s="6">
        <v>106525441</v>
      </c>
      <c r="C11" s="6">
        <v>115910665</v>
      </c>
      <c r="D11" s="23">
        <v>120210680</v>
      </c>
      <c r="E11" s="24">
        <v>136739796</v>
      </c>
      <c r="F11" s="6">
        <v>127187270</v>
      </c>
      <c r="G11" s="25">
        <v>127187270</v>
      </c>
      <c r="H11" s="26">
        <v>117147360</v>
      </c>
      <c r="I11" s="24">
        <v>135834996</v>
      </c>
      <c r="J11" s="6">
        <v>145343420</v>
      </c>
      <c r="K11" s="25">
        <v>155517296</v>
      </c>
    </row>
    <row r="12" spans="1:11" ht="13.5">
      <c r="A12" s="22" t="s">
        <v>24</v>
      </c>
      <c r="B12" s="6">
        <v>8099553</v>
      </c>
      <c r="C12" s="6">
        <v>8456959</v>
      </c>
      <c r="D12" s="23">
        <v>9547638</v>
      </c>
      <c r="E12" s="24">
        <v>11204448</v>
      </c>
      <c r="F12" s="6">
        <v>10215999</v>
      </c>
      <c r="G12" s="25">
        <v>10215999</v>
      </c>
      <c r="H12" s="26">
        <v>7856273</v>
      </c>
      <c r="I12" s="24">
        <v>10624740</v>
      </c>
      <c r="J12" s="6">
        <v>11049696</v>
      </c>
      <c r="K12" s="25">
        <v>11491764</v>
      </c>
    </row>
    <row r="13" spans="1:11" ht="13.5">
      <c r="A13" s="22" t="s">
        <v>103</v>
      </c>
      <c r="B13" s="6">
        <v>21975817</v>
      </c>
      <c r="C13" s="6">
        <v>21149</v>
      </c>
      <c r="D13" s="23">
        <v>45775796</v>
      </c>
      <c r="E13" s="24">
        <v>28709472</v>
      </c>
      <c r="F13" s="6">
        <v>28709472</v>
      </c>
      <c r="G13" s="25">
        <v>28709472</v>
      </c>
      <c r="H13" s="26">
        <v>250</v>
      </c>
      <c r="I13" s="24">
        <v>30001428</v>
      </c>
      <c r="J13" s="6">
        <v>31381500</v>
      </c>
      <c r="K13" s="25">
        <v>32825040</v>
      </c>
    </row>
    <row r="14" spans="1:11" ht="13.5">
      <c r="A14" s="22" t="s">
        <v>25</v>
      </c>
      <c r="B14" s="6">
        <v>11658490</v>
      </c>
      <c r="C14" s="6">
        <v>11352539</v>
      </c>
      <c r="D14" s="23">
        <v>11964481</v>
      </c>
      <c r="E14" s="24">
        <v>12624000</v>
      </c>
      <c r="F14" s="6">
        <v>10168969</v>
      </c>
      <c r="G14" s="25">
        <v>10168969</v>
      </c>
      <c r="H14" s="26">
        <v>8117985</v>
      </c>
      <c r="I14" s="24">
        <v>15578988</v>
      </c>
      <c r="J14" s="6">
        <v>16295628</v>
      </c>
      <c r="K14" s="25">
        <v>17045220</v>
      </c>
    </row>
    <row r="15" spans="1:11" ht="13.5">
      <c r="A15" s="22" t="s">
        <v>26</v>
      </c>
      <c r="B15" s="6">
        <v>72831559</v>
      </c>
      <c r="C15" s="6">
        <v>64659206</v>
      </c>
      <c r="D15" s="23">
        <v>96402701</v>
      </c>
      <c r="E15" s="24">
        <v>129445524</v>
      </c>
      <c r="F15" s="6">
        <v>113006167</v>
      </c>
      <c r="G15" s="25">
        <v>113006167</v>
      </c>
      <c r="H15" s="26">
        <v>87296348</v>
      </c>
      <c r="I15" s="24">
        <v>125000064</v>
      </c>
      <c r="J15" s="6">
        <v>128283216</v>
      </c>
      <c r="K15" s="25">
        <v>135905616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7211584</v>
      </c>
      <c r="G16" s="25">
        <v>7211584</v>
      </c>
      <c r="H16" s="26">
        <v>0</v>
      </c>
      <c r="I16" s="24">
        <v>7644288</v>
      </c>
      <c r="J16" s="6">
        <v>8102940</v>
      </c>
      <c r="K16" s="25">
        <v>8589120</v>
      </c>
    </row>
    <row r="17" spans="1:11" ht="13.5">
      <c r="A17" s="22" t="s">
        <v>27</v>
      </c>
      <c r="B17" s="6">
        <v>17511414</v>
      </c>
      <c r="C17" s="6">
        <v>43138806</v>
      </c>
      <c r="D17" s="23">
        <v>97299584</v>
      </c>
      <c r="E17" s="24">
        <v>78526308</v>
      </c>
      <c r="F17" s="6">
        <v>69118536</v>
      </c>
      <c r="G17" s="25">
        <v>69118536</v>
      </c>
      <c r="H17" s="26">
        <v>35318942</v>
      </c>
      <c r="I17" s="24">
        <v>87345924</v>
      </c>
      <c r="J17" s="6">
        <v>80903928</v>
      </c>
      <c r="K17" s="25">
        <v>84625512</v>
      </c>
    </row>
    <row r="18" spans="1:11" ht="13.5">
      <c r="A18" s="33" t="s">
        <v>28</v>
      </c>
      <c r="B18" s="34">
        <f>SUM(B11:B17)</f>
        <v>238602274</v>
      </c>
      <c r="C18" s="35">
        <f aca="true" t="shared" si="1" ref="C18:K18">SUM(C11:C17)</f>
        <v>243539324</v>
      </c>
      <c r="D18" s="36">
        <f t="shared" si="1"/>
        <v>381200880</v>
      </c>
      <c r="E18" s="34">
        <f t="shared" si="1"/>
        <v>397249548</v>
      </c>
      <c r="F18" s="35">
        <f t="shared" si="1"/>
        <v>365617997</v>
      </c>
      <c r="G18" s="37">
        <f t="shared" si="1"/>
        <v>365617997</v>
      </c>
      <c r="H18" s="38">
        <f t="shared" si="1"/>
        <v>255737158</v>
      </c>
      <c r="I18" s="34">
        <f t="shared" si="1"/>
        <v>412030428</v>
      </c>
      <c r="J18" s="35">
        <f t="shared" si="1"/>
        <v>421360328</v>
      </c>
      <c r="K18" s="37">
        <f t="shared" si="1"/>
        <v>445999568</v>
      </c>
    </row>
    <row r="19" spans="1:11" ht="13.5">
      <c r="A19" s="33" t="s">
        <v>29</v>
      </c>
      <c r="B19" s="39">
        <f>+B10-B18</f>
        <v>9703917</v>
      </c>
      <c r="C19" s="40">
        <f aca="true" t="shared" si="2" ref="C19:K19">+C10-C18</f>
        <v>-89708295</v>
      </c>
      <c r="D19" s="41">
        <f t="shared" si="2"/>
        <v>-44333070</v>
      </c>
      <c r="E19" s="39">
        <f t="shared" si="2"/>
        <v>-34962806</v>
      </c>
      <c r="F19" s="40">
        <f t="shared" si="2"/>
        <v>6670359</v>
      </c>
      <c r="G19" s="42">
        <f t="shared" si="2"/>
        <v>6670359</v>
      </c>
      <c r="H19" s="43">
        <f t="shared" si="2"/>
        <v>-23677638</v>
      </c>
      <c r="I19" s="39">
        <f t="shared" si="2"/>
        <v>5074644</v>
      </c>
      <c r="J19" s="40">
        <f t="shared" si="2"/>
        <v>4547152</v>
      </c>
      <c r="K19" s="42">
        <f t="shared" si="2"/>
        <v>8855788</v>
      </c>
    </row>
    <row r="20" spans="1:11" ht="25.5">
      <c r="A20" s="44" t="s">
        <v>30</v>
      </c>
      <c r="B20" s="45">
        <v>29172000</v>
      </c>
      <c r="C20" s="46">
        <v>0</v>
      </c>
      <c r="D20" s="47">
        <v>32783496</v>
      </c>
      <c r="E20" s="45">
        <v>72228000</v>
      </c>
      <c r="F20" s="46">
        <v>0</v>
      </c>
      <c r="G20" s="48">
        <v>0</v>
      </c>
      <c r="H20" s="49">
        <v>0</v>
      </c>
      <c r="I20" s="45">
        <v>94204008</v>
      </c>
      <c r="J20" s="46">
        <v>159279000</v>
      </c>
      <c r="K20" s="48">
        <v>179419992</v>
      </c>
    </row>
    <row r="21" spans="1:11" ht="63.75">
      <c r="A21" s="50" t="s">
        <v>104</v>
      </c>
      <c r="B21" s="51">
        <v>47000000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85875917</v>
      </c>
      <c r="C22" s="58">
        <f aca="true" t="shared" si="3" ref="C22:K22">SUM(C19:C21)</f>
        <v>-89708295</v>
      </c>
      <c r="D22" s="59">
        <f t="shared" si="3"/>
        <v>-11549574</v>
      </c>
      <c r="E22" s="57">
        <f t="shared" si="3"/>
        <v>37265194</v>
      </c>
      <c r="F22" s="58">
        <f t="shared" si="3"/>
        <v>6670359</v>
      </c>
      <c r="G22" s="60">
        <f t="shared" si="3"/>
        <v>6670359</v>
      </c>
      <c r="H22" s="61">
        <f t="shared" si="3"/>
        <v>-23677638</v>
      </c>
      <c r="I22" s="57">
        <f t="shared" si="3"/>
        <v>99278652</v>
      </c>
      <c r="J22" s="58">
        <f t="shared" si="3"/>
        <v>163826152</v>
      </c>
      <c r="K22" s="60">
        <f t="shared" si="3"/>
        <v>188275780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85875917</v>
      </c>
      <c r="C24" s="40">
        <f aca="true" t="shared" si="4" ref="C24:K24">SUM(C22:C23)</f>
        <v>-89708295</v>
      </c>
      <c r="D24" s="41">
        <f t="shared" si="4"/>
        <v>-11549574</v>
      </c>
      <c r="E24" s="39">
        <f t="shared" si="4"/>
        <v>37265194</v>
      </c>
      <c r="F24" s="40">
        <f t="shared" si="4"/>
        <v>6670359</v>
      </c>
      <c r="G24" s="42">
        <f t="shared" si="4"/>
        <v>6670359</v>
      </c>
      <c r="H24" s="43">
        <f t="shared" si="4"/>
        <v>-23677638</v>
      </c>
      <c r="I24" s="39">
        <f t="shared" si="4"/>
        <v>99278652</v>
      </c>
      <c r="J24" s="40">
        <f t="shared" si="4"/>
        <v>163826152</v>
      </c>
      <c r="K24" s="42">
        <f t="shared" si="4"/>
        <v>188275780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53164392</v>
      </c>
      <c r="C27" s="7">
        <v>280811</v>
      </c>
      <c r="D27" s="69">
        <v>18966477</v>
      </c>
      <c r="E27" s="70">
        <v>63228012</v>
      </c>
      <c r="F27" s="7">
        <v>111076000</v>
      </c>
      <c r="G27" s="71">
        <v>111076000</v>
      </c>
      <c r="H27" s="72">
        <v>64738070</v>
      </c>
      <c r="I27" s="70">
        <v>96502848</v>
      </c>
      <c r="J27" s="7">
        <v>157496472</v>
      </c>
      <c r="K27" s="71">
        <v>177541368</v>
      </c>
    </row>
    <row r="28" spans="1:11" ht="13.5">
      <c r="A28" s="73" t="s">
        <v>34</v>
      </c>
      <c r="B28" s="6">
        <v>52463003</v>
      </c>
      <c r="C28" s="6">
        <v>0</v>
      </c>
      <c r="D28" s="23">
        <v>0</v>
      </c>
      <c r="E28" s="24">
        <v>30000000</v>
      </c>
      <c r="F28" s="6">
        <v>111076000</v>
      </c>
      <c r="G28" s="25">
        <v>111076000</v>
      </c>
      <c r="H28" s="26">
        <v>0</v>
      </c>
      <c r="I28" s="24">
        <v>96502848</v>
      </c>
      <c r="J28" s="6">
        <v>157496472</v>
      </c>
      <c r="K28" s="25">
        <v>177541368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701392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53164395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30000000</v>
      </c>
      <c r="F32" s="7">
        <f t="shared" si="5"/>
        <v>111076000</v>
      </c>
      <c r="G32" s="71">
        <f t="shared" si="5"/>
        <v>111076000</v>
      </c>
      <c r="H32" s="72">
        <f t="shared" si="5"/>
        <v>0</v>
      </c>
      <c r="I32" s="70">
        <f t="shared" si="5"/>
        <v>96502848</v>
      </c>
      <c r="J32" s="7">
        <f t="shared" si="5"/>
        <v>157496472</v>
      </c>
      <c r="K32" s="71">
        <f t="shared" si="5"/>
        <v>177541368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266863506</v>
      </c>
      <c r="C35" s="6">
        <v>130032506</v>
      </c>
      <c r="D35" s="23">
        <v>238276568</v>
      </c>
      <c r="E35" s="24">
        <v>-25962818</v>
      </c>
      <c r="F35" s="6">
        <v>-104405645</v>
      </c>
      <c r="G35" s="25">
        <v>-104405645</v>
      </c>
      <c r="H35" s="26">
        <v>453593401</v>
      </c>
      <c r="I35" s="24">
        <v>142114508</v>
      </c>
      <c r="J35" s="6">
        <v>166965587</v>
      </c>
      <c r="K35" s="25">
        <v>198063335</v>
      </c>
    </row>
    <row r="36" spans="1:11" ht="13.5">
      <c r="A36" s="22" t="s">
        <v>40</v>
      </c>
      <c r="B36" s="6">
        <v>1386604284</v>
      </c>
      <c r="C36" s="6">
        <v>958817437</v>
      </c>
      <c r="D36" s="23">
        <v>711718768</v>
      </c>
      <c r="E36" s="24">
        <v>63228012</v>
      </c>
      <c r="F36" s="6">
        <v>111076000</v>
      </c>
      <c r="G36" s="25">
        <v>111076000</v>
      </c>
      <c r="H36" s="26">
        <v>1032022527</v>
      </c>
      <c r="I36" s="24">
        <v>837810471</v>
      </c>
      <c r="J36" s="6">
        <v>963925443</v>
      </c>
      <c r="K36" s="25">
        <v>1108641771</v>
      </c>
    </row>
    <row r="37" spans="1:11" ht="13.5">
      <c r="A37" s="22" t="s">
        <v>41</v>
      </c>
      <c r="B37" s="6">
        <v>335695067</v>
      </c>
      <c r="C37" s="6">
        <v>503468134</v>
      </c>
      <c r="D37" s="23">
        <v>579493863</v>
      </c>
      <c r="E37" s="24">
        <v>0</v>
      </c>
      <c r="F37" s="6">
        <v>0</v>
      </c>
      <c r="G37" s="25">
        <v>0</v>
      </c>
      <c r="H37" s="26">
        <v>707728434</v>
      </c>
      <c r="I37" s="24">
        <v>130104978</v>
      </c>
      <c r="J37" s="6">
        <v>117244877</v>
      </c>
      <c r="K37" s="25">
        <v>104783173</v>
      </c>
    </row>
    <row r="38" spans="1:11" ht="13.5">
      <c r="A38" s="22" t="s">
        <v>42</v>
      </c>
      <c r="B38" s="6">
        <v>84005223</v>
      </c>
      <c r="C38" s="6">
        <v>42691083</v>
      </c>
      <c r="D38" s="23">
        <v>37480447</v>
      </c>
      <c r="E38" s="24">
        <v>0</v>
      </c>
      <c r="F38" s="6">
        <v>0</v>
      </c>
      <c r="G38" s="25">
        <v>0</v>
      </c>
      <c r="H38" s="26">
        <v>42691083</v>
      </c>
      <c r="I38" s="24">
        <v>362264117</v>
      </c>
      <c r="J38" s="6">
        <v>362264117</v>
      </c>
      <c r="K38" s="25">
        <v>362264117</v>
      </c>
    </row>
    <row r="39" spans="1:11" ht="13.5">
      <c r="A39" s="22" t="s">
        <v>43</v>
      </c>
      <c r="B39" s="6">
        <v>1233767499</v>
      </c>
      <c r="C39" s="6">
        <v>632399030</v>
      </c>
      <c r="D39" s="23">
        <v>344570607</v>
      </c>
      <c r="E39" s="24">
        <v>0</v>
      </c>
      <c r="F39" s="6">
        <v>37265194</v>
      </c>
      <c r="G39" s="25">
        <v>37265194</v>
      </c>
      <c r="H39" s="26">
        <v>758873357</v>
      </c>
      <c r="I39" s="24">
        <v>487555884</v>
      </c>
      <c r="J39" s="6">
        <v>651382036</v>
      </c>
      <c r="K39" s="25">
        <v>839657816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-18013737</v>
      </c>
      <c r="C42" s="6">
        <v>122187564</v>
      </c>
      <c r="D42" s="23">
        <v>416731873</v>
      </c>
      <c r="E42" s="24">
        <v>404787508</v>
      </c>
      <c r="F42" s="6">
        <v>369608360</v>
      </c>
      <c r="G42" s="25">
        <v>369608360</v>
      </c>
      <c r="H42" s="26">
        <v>370322526</v>
      </c>
      <c r="I42" s="24">
        <v>-6102996</v>
      </c>
      <c r="J42" s="6">
        <v>-10153560</v>
      </c>
      <c r="K42" s="25">
        <v>-6643164</v>
      </c>
    </row>
    <row r="43" spans="1:11" ht="13.5">
      <c r="A43" s="22" t="s">
        <v>46</v>
      </c>
      <c r="B43" s="6">
        <v>-4872790</v>
      </c>
      <c r="C43" s="6">
        <v>-280811</v>
      </c>
      <c r="D43" s="23">
        <v>-8094428</v>
      </c>
      <c r="E43" s="24">
        <v>-63228012</v>
      </c>
      <c r="F43" s="6">
        <v>-111076000</v>
      </c>
      <c r="G43" s="25">
        <v>-111076000</v>
      </c>
      <c r="H43" s="26">
        <v>-62491832</v>
      </c>
      <c r="I43" s="24">
        <v>-96502848</v>
      </c>
      <c r="J43" s="6">
        <v>-157496472</v>
      </c>
      <c r="K43" s="25">
        <v>-177541368</v>
      </c>
    </row>
    <row r="44" spans="1:11" ht="13.5">
      <c r="A44" s="22" t="s">
        <v>47</v>
      </c>
      <c r="B44" s="6">
        <v>24399048</v>
      </c>
      <c r="C44" s="6">
        <v>3878634</v>
      </c>
      <c r="D44" s="23">
        <v>150153</v>
      </c>
      <c r="E44" s="24">
        <v>-4028787</v>
      </c>
      <c r="F44" s="6">
        <v>-4028787</v>
      </c>
      <c r="G44" s="25">
        <v>-4028787</v>
      </c>
      <c r="H44" s="26">
        <v>-3933085</v>
      </c>
      <c r="I44" s="24">
        <v>5594333</v>
      </c>
      <c r="J44" s="6">
        <v>1463037</v>
      </c>
      <c r="K44" s="25">
        <v>1550820</v>
      </c>
    </row>
    <row r="45" spans="1:11" ht="13.5">
      <c r="A45" s="33" t="s">
        <v>48</v>
      </c>
      <c r="B45" s="7">
        <v>5171905</v>
      </c>
      <c r="C45" s="7">
        <v>97908282</v>
      </c>
      <c r="D45" s="69">
        <v>312698728</v>
      </c>
      <c r="E45" s="70">
        <v>337530709</v>
      </c>
      <c r="F45" s="7">
        <v>254503573</v>
      </c>
      <c r="G45" s="71">
        <v>254503573</v>
      </c>
      <c r="H45" s="72">
        <v>462057292</v>
      </c>
      <c r="I45" s="70">
        <v>-85770580</v>
      </c>
      <c r="J45" s="7">
        <v>-155192348</v>
      </c>
      <c r="K45" s="71">
        <v>-167413478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1187000</v>
      </c>
      <c r="C48" s="6">
        <v>-86146821</v>
      </c>
      <c r="D48" s="23">
        <v>31780577</v>
      </c>
      <c r="E48" s="24">
        <v>-25962818</v>
      </c>
      <c r="F48" s="6">
        <v>-104405645</v>
      </c>
      <c r="G48" s="25">
        <v>-104405645</v>
      </c>
      <c r="H48" s="26">
        <v>44774821</v>
      </c>
      <c r="I48" s="24">
        <v>10994647</v>
      </c>
      <c r="J48" s="6">
        <v>15220234</v>
      </c>
      <c r="K48" s="25">
        <v>24347950</v>
      </c>
    </row>
    <row r="49" spans="1:11" ht="13.5">
      <c r="A49" s="22" t="s">
        <v>51</v>
      </c>
      <c r="B49" s="6">
        <f>+B75</f>
        <v>32351442.747775704</v>
      </c>
      <c r="C49" s="6">
        <f aca="true" t="shared" si="6" ref="C49:K49">+C75</f>
        <v>277292398.53914547</v>
      </c>
      <c r="D49" s="23">
        <f t="shared" si="6"/>
        <v>375933643.62718713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355708123.9682976</v>
      </c>
      <c r="I49" s="24">
        <f t="shared" si="6"/>
        <v>7926691.785293311</v>
      </c>
      <c r="J49" s="6">
        <f t="shared" si="6"/>
        <v>-22033338.037828937</v>
      </c>
      <c r="K49" s="25">
        <f t="shared" si="6"/>
        <v>-52717253.06051576</v>
      </c>
    </row>
    <row r="50" spans="1:11" ht="13.5">
      <c r="A50" s="33" t="s">
        <v>52</v>
      </c>
      <c r="B50" s="7">
        <f>+B48-B49</f>
        <v>-31164442.747775704</v>
      </c>
      <c r="C50" s="7">
        <f aca="true" t="shared" si="7" ref="C50:K50">+C48-C49</f>
        <v>-363439219.53914547</v>
      </c>
      <c r="D50" s="69">
        <f t="shared" si="7"/>
        <v>-344153066.62718713</v>
      </c>
      <c r="E50" s="70">
        <f t="shared" si="7"/>
        <v>-25962818</v>
      </c>
      <c r="F50" s="7">
        <f t="shared" si="7"/>
        <v>-104405645</v>
      </c>
      <c r="G50" s="71">
        <f t="shared" si="7"/>
        <v>-104405645</v>
      </c>
      <c r="H50" s="72">
        <f t="shared" si="7"/>
        <v>-310933302.9682976</v>
      </c>
      <c r="I50" s="70">
        <f t="shared" si="7"/>
        <v>3067955.214706689</v>
      </c>
      <c r="J50" s="7">
        <f t="shared" si="7"/>
        <v>37253572.03782894</v>
      </c>
      <c r="K50" s="71">
        <f t="shared" si="7"/>
        <v>77065203.06051576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1438878776</v>
      </c>
      <c r="C53" s="6">
        <v>937038811</v>
      </c>
      <c r="D53" s="23">
        <v>699417918</v>
      </c>
      <c r="E53" s="24">
        <v>63228012</v>
      </c>
      <c r="F53" s="6">
        <v>68076000</v>
      </c>
      <c r="G53" s="25">
        <v>68076000</v>
      </c>
      <c r="H53" s="26">
        <v>993451557</v>
      </c>
      <c r="I53" s="24">
        <v>626031196</v>
      </c>
      <c r="J53" s="6">
        <v>752146168</v>
      </c>
      <c r="K53" s="25">
        <v>896862496</v>
      </c>
    </row>
    <row r="54" spans="1:11" ht="13.5">
      <c r="A54" s="22" t="s">
        <v>55</v>
      </c>
      <c r="B54" s="6">
        <v>21975817</v>
      </c>
      <c r="C54" s="6">
        <v>0</v>
      </c>
      <c r="D54" s="23">
        <v>45775796</v>
      </c>
      <c r="E54" s="24">
        <v>28709472</v>
      </c>
      <c r="F54" s="6">
        <v>28709472</v>
      </c>
      <c r="G54" s="25">
        <v>28709472</v>
      </c>
      <c r="H54" s="26">
        <v>250</v>
      </c>
      <c r="I54" s="24">
        <v>30001428</v>
      </c>
      <c r="J54" s="6">
        <v>31381500</v>
      </c>
      <c r="K54" s="25">
        <v>32825040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74869464</v>
      </c>
      <c r="J55" s="6">
        <v>112806012</v>
      </c>
      <c r="K55" s="25">
        <v>94902672</v>
      </c>
    </row>
    <row r="56" spans="1:11" ht="13.5">
      <c r="A56" s="22" t="s">
        <v>57</v>
      </c>
      <c r="B56" s="6">
        <v>12404180</v>
      </c>
      <c r="C56" s="6">
        <v>4553860</v>
      </c>
      <c r="D56" s="23">
        <v>9952810</v>
      </c>
      <c r="E56" s="24">
        <v>20000004</v>
      </c>
      <c r="F56" s="6">
        <v>18200000</v>
      </c>
      <c r="G56" s="25">
        <v>18200000</v>
      </c>
      <c r="H56" s="26">
        <v>14529940</v>
      </c>
      <c r="I56" s="24">
        <v>29019048</v>
      </c>
      <c r="J56" s="6">
        <v>19894104</v>
      </c>
      <c r="K56" s="25">
        <v>20809080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1112475</v>
      </c>
      <c r="C59" s="6">
        <v>2597975</v>
      </c>
      <c r="D59" s="23">
        <v>0</v>
      </c>
      <c r="E59" s="24">
        <v>2527246</v>
      </c>
      <c r="F59" s="6">
        <v>2527246</v>
      </c>
      <c r="G59" s="25">
        <v>2527246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8532</v>
      </c>
      <c r="C62" s="98">
        <v>1494</v>
      </c>
      <c r="D62" s="99">
        <v>0</v>
      </c>
      <c r="E62" s="97">
        <v>8360</v>
      </c>
      <c r="F62" s="98">
        <v>8360</v>
      </c>
      <c r="G62" s="99">
        <v>8360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9384</v>
      </c>
      <c r="C63" s="98">
        <v>6980</v>
      </c>
      <c r="D63" s="99">
        <v>0</v>
      </c>
      <c r="E63" s="97">
        <v>6980</v>
      </c>
      <c r="F63" s="98">
        <v>6980</v>
      </c>
      <c r="G63" s="99">
        <v>6980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1082</v>
      </c>
      <c r="C64" s="98">
        <v>1918</v>
      </c>
      <c r="D64" s="99">
        <v>0</v>
      </c>
      <c r="E64" s="97">
        <v>2018</v>
      </c>
      <c r="F64" s="98">
        <v>2018</v>
      </c>
      <c r="G64" s="99">
        <v>2018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13113</v>
      </c>
      <c r="C65" s="98">
        <v>21575</v>
      </c>
      <c r="D65" s="99">
        <v>0</v>
      </c>
      <c r="E65" s="97">
        <v>22697</v>
      </c>
      <c r="F65" s="98">
        <v>22697</v>
      </c>
      <c r="G65" s="99">
        <v>22697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0.9621314388620884</v>
      </c>
      <c r="C70" s="5">
        <f aca="true" t="shared" si="8" ref="C70:K70">IF(ISERROR(C71/C72),0,(C71/C72))</f>
        <v>0.8512858782712941</v>
      </c>
      <c r="D70" s="5">
        <f t="shared" si="8"/>
        <v>0.7584095909092579</v>
      </c>
      <c r="E70" s="5">
        <f t="shared" si="8"/>
        <v>0.9407727836470317</v>
      </c>
      <c r="F70" s="5">
        <f t="shared" si="8"/>
        <v>0.9181139634235711</v>
      </c>
      <c r="G70" s="5">
        <f t="shared" si="8"/>
        <v>0.9181139634235711</v>
      </c>
      <c r="H70" s="5">
        <f t="shared" si="8"/>
        <v>0.766005417905282</v>
      </c>
      <c r="I70" s="5">
        <f t="shared" si="8"/>
        <v>0.9000004030434475</v>
      </c>
      <c r="J70" s="5">
        <f t="shared" si="8"/>
        <v>0.9000005094120239</v>
      </c>
      <c r="K70" s="5">
        <f t="shared" si="8"/>
        <v>0.9000004565485157</v>
      </c>
    </row>
    <row r="71" spans="1:11" ht="12.75" hidden="1">
      <c r="A71" s="2" t="s">
        <v>108</v>
      </c>
      <c r="B71" s="2">
        <f>+B83</f>
        <v>165860130</v>
      </c>
      <c r="C71" s="2">
        <f aca="true" t="shared" si="9" ref="C71:K71">+C83</f>
        <v>113934018</v>
      </c>
      <c r="D71" s="2">
        <f t="shared" si="9"/>
        <v>167218917</v>
      </c>
      <c r="E71" s="2">
        <f t="shared" si="9"/>
        <v>226287376</v>
      </c>
      <c r="F71" s="2">
        <f t="shared" si="9"/>
        <v>230019792</v>
      </c>
      <c r="G71" s="2">
        <f t="shared" si="9"/>
        <v>230019792</v>
      </c>
      <c r="H71" s="2">
        <f t="shared" si="9"/>
        <v>156788696</v>
      </c>
      <c r="I71" s="2">
        <f t="shared" si="9"/>
        <v>243844788</v>
      </c>
      <c r="J71" s="2">
        <f t="shared" si="9"/>
        <v>254411100</v>
      </c>
      <c r="K71" s="2">
        <f t="shared" si="9"/>
        <v>269675748</v>
      </c>
    </row>
    <row r="72" spans="1:11" ht="12.75" hidden="1">
      <c r="A72" s="2" t="s">
        <v>109</v>
      </c>
      <c r="B72" s="2">
        <f>+B77</f>
        <v>172388224</v>
      </c>
      <c r="C72" s="2">
        <f aca="true" t="shared" si="10" ref="C72:K72">+C77</f>
        <v>133837552</v>
      </c>
      <c r="D72" s="2">
        <f t="shared" si="10"/>
        <v>220486290</v>
      </c>
      <c r="E72" s="2">
        <f t="shared" si="10"/>
        <v>240533506</v>
      </c>
      <c r="F72" s="2">
        <f t="shared" si="10"/>
        <v>250535120</v>
      </c>
      <c r="G72" s="2">
        <f t="shared" si="10"/>
        <v>250535120</v>
      </c>
      <c r="H72" s="2">
        <f t="shared" si="10"/>
        <v>204683534</v>
      </c>
      <c r="I72" s="2">
        <f t="shared" si="10"/>
        <v>270938532</v>
      </c>
      <c r="J72" s="2">
        <f t="shared" si="10"/>
        <v>282678840</v>
      </c>
      <c r="K72" s="2">
        <f t="shared" si="10"/>
        <v>299639568</v>
      </c>
    </row>
    <row r="73" spans="1:11" ht="12.75" hidden="1">
      <c r="A73" s="2" t="s">
        <v>110</v>
      </c>
      <c r="B73" s="2">
        <f>+B74</f>
        <v>-11588332.500000015</v>
      </c>
      <c r="C73" s="2">
        <f aca="true" t="shared" si="11" ref="C73:K73">+(C78+C80+C81+C82)-(B78+B80+B81+B82)</f>
        <v>-50224419</v>
      </c>
      <c r="D73" s="2">
        <f t="shared" si="11"/>
        <v>-10611729</v>
      </c>
      <c r="E73" s="2">
        <f t="shared" si="11"/>
        <v>-202815558</v>
      </c>
      <c r="F73" s="2">
        <f>+(F78+F80+F81+F82)-(D78+D80+D81+D82)</f>
        <v>-202815558</v>
      </c>
      <c r="G73" s="2">
        <f>+(G78+G80+G81+G82)-(D78+D80+D81+D82)</f>
        <v>-202815558</v>
      </c>
      <c r="H73" s="2">
        <f>+(H78+H80+H81+H82)-(D78+D80+D81+D82)</f>
        <v>198588599</v>
      </c>
      <c r="I73" s="2">
        <f>+(I78+I80+I81+I82)-(E78+E80+E81+E82)</f>
        <v>127069940</v>
      </c>
      <c r="J73" s="2">
        <f t="shared" si="11"/>
        <v>20625492</v>
      </c>
      <c r="K73" s="2">
        <f t="shared" si="11"/>
        <v>21970032</v>
      </c>
    </row>
    <row r="74" spans="1:11" ht="12.75" hidden="1">
      <c r="A74" s="2" t="s">
        <v>111</v>
      </c>
      <c r="B74" s="2">
        <f>+TREND(C74:E74)</f>
        <v>-11588332.500000015</v>
      </c>
      <c r="C74" s="2">
        <f>+C73</f>
        <v>-50224419</v>
      </c>
      <c r="D74" s="2">
        <f aca="true" t="shared" si="12" ref="D74:K74">+D73</f>
        <v>-10611729</v>
      </c>
      <c r="E74" s="2">
        <f t="shared" si="12"/>
        <v>-202815558</v>
      </c>
      <c r="F74" s="2">
        <f t="shared" si="12"/>
        <v>-202815558</v>
      </c>
      <c r="G74" s="2">
        <f t="shared" si="12"/>
        <v>-202815558</v>
      </c>
      <c r="H74" s="2">
        <f t="shared" si="12"/>
        <v>198588599</v>
      </c>
      <c r="I74" s="2">
        <f t="shared" si="12"/>
        <v>127069940</v>
      </c>
      <c r="J74" s="2">
        <f t="shared" si="12"/>
        <v>20625492</v>
      </c>
      <c r="K74" s="2">
        <f t="shared" si="12"/>
        <v>21970032</v>
      </c>
    </row>
    <row r="75" spans="1:11" ht="12.75" hidden="1">
      <c r="A75" s="2" t="s">
        <v>112</v>
      </c>
      <c r="B75" s="2">
        <f>+B84-(((B80+B81+B78)*B70)-B79)</f>
        <v>32351442.747775704</v>
      </c>
      <c r="C75" s="2">
        <f aca="true" t="shared" si="13" ref="C75:K75">+C84-(((C80+C81+C78)*C70)-C79)</f>
        <v>277292398.53914547</v>
      </c>
      <c r="D75" s="2">
        <f t="shared" si="13"/>
        <v>375933643.62718713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355708123.9682976</v>
      </c>
      <c r="I75" s="2">
        <f t="shared" si="13"/>
        <v>7926691.785293311</v>
      </c>
      <c r="J75" s="2">
        <f t="shared" si="13"/>
        <v>-22033338.037828937</v>
      </c>
      <c r="K75" s="2">
        <f t="shared" si="13"/>
        <v>-52717253.06051576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172388224</v>
      </c>
      <c r="C77" s="3">
        <v>133837552</v>
      </c>
      <c r="D77" s="3">
        <v>220486290</v>
      </c>
      <c r="E77" s="3">
        <v>240533506</v>
      </c>
      <c r="F77" s="3">
        <v>250535120</v>
      </c>
      <c r="G77" s="3">
        <v>250535120</v>
      </c>
      <c r="H77" s="3">
        <v>204683534</v>
      </c>
      <c r="I77" s="3">
        <v>270938532</v>
      </c>
      <c r="J77" s="3">
        <v>282678840</v>
      </c>
      <c r="K77" s="3">
        <v>299639568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286019038</v>
      </c>
      <c r="C79" s="3">
        <v>458980034</v>
      </c>
      <c r="D79" s="3">
        <v>529750908</v>
      </c>
      <c r="E79" s="3">
        <v>0</v>
      </c>
      <c r="F79" s="3">
        <v>0</v>
      </c>
      <c r="G79" s="3">
        <v>0</v>
      </c>
      <c r="H79" s="3">
        <v>663185883</v>
      </c>
      <c r="I79" s="3">
        <v>122289689</v>
      </c>
      <c r="J79" s="3">
        <v>110892626</v>
      </c>
      <c r="K79" s="3">
        <v>99981742</v>
      </c>
    </row>
    <row r="80" spans="1:11" ht="12.75" hidden="1">
      <c r="A80" s="1" t="s">
        <v>69</v>
      </c>
      <c r="B80" s="3">
        <v>263651706</v>
      </c>
      <c r="C80" s="3">
        <v>146676829</v>
      </c>
      <c r="D80" s="3">
        <v>111320823</v>
      </c>
      <c r="E80" s="3">
        <v>0</v>
      </c>
      <c r="F80" s="3">
        <v>0</v>
      </c>
      <c r="G80" s="3">
        <v>0</v>
      </c>
      <c r="H80" s="3">
        <v>301715452</v>
      </c>
      <c r="I80" s="3">
        <v>124977940</v>
      </c>
      <c r="J80" s="3">
        <v>145353916</v>
      </c>
      <c r="K80" s="3">
        <v>167059444</v>
      </c>
    </row>
    <row r="81" spans="1:11" ht="12.75" hidden="1">
      <c r="A81" s="1" t="s">
        <v>70</v>
      </c>
      <c r="B81" s="3">
        <v>0</v>
      </c>
      <c r="C81" s="3">
        <v>66750458</v>
      </c>
      <c r="D81" s="3">
        <v>91494735</v>
      </c>
      <c r="E81" s="3">
        <v>0</v>
      </c>
      <c r="F81" s="3">
        <v>0</v>
      </c>
      <c r="G81" s="3">
        <v>0</v>
      </c>
      <c r="H81" s="3">
        <v>99688705</v>
      </c>
      <c r="I81" s="3">
        <v>2092000</v>
      </c>
      <c r="J81" s="3">
        <v>2341516</v>
      </c>
      <c r="K81" s="3">
        <v>2606020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165860130</v>
      </c>
      <c r="C83" s="3">
        <v>113934018</v>
      </c>
      <c r="D83" s="3">
        <v>167218917</v>
      </c>
      <c r="E83" s="3">
        <v>226287376</v>
      </c>
      <c r="F83" s="3">
        <v>230019792</v>
      </c>
      <c r="G83" s="3">
        <v>230019792</v>
      </c>
      <c r="H83" s="3">
        <v>156788696</v>
      </c>
      <c r="I83" s="3">
        <v>243844788</v>
      </c>
      <c r="J83" s="3">
        <v>254411100</v>
      </c>
      <c r="K83" s="3">
        <v>269675748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51179908</v>
      </c>
      <c r="C5" s="6">
        <v>0</v>
      </c>
      <c r="D5" s="23">
        <v>58780223</v>
      </c>
      <c r="E5" s="24">
        <v>57093311</v>
      </c>
      <c r="F5" s="6">
        <v>62000000</v>
      </c>
      <c r="G5" s="25">
        <v>62000000</v>
      </c>
      <c r="H5" s="26">
        <v>142322812</v>
      </c>
      <c r="I5" s="24">
        <v>64790000</v>
      </c>
      <c r="J5" s="6">
        <v>67705549</v>
      </c>
      <c r="K5" s="25">
        <v>70752299</v>
      </c>
    </row>
    <row r="6" spans="1:11" ht="13.5">
      <c r="A6" s="22" t="s">
        <v>19</v>
      </c>
      <c r="B6" s="6">
        <v>241222851</v>
      </c>
      <c r="C6" s="6">
        <v>0</v>
      </c>
      <c r="D6" s="23">
        <v>258402718</v>
      </c>
      <c r="E6" s="24">
        <v>273674310</v>
      </c>
      <c r="F6" s="6">
        <v>284502702</v>
      </c>
      <c r="G6" s="25">
        <v>284502702</v>
      </c>
      <c r="H6" s="26">
        <v>185875682</v>
      </c>
      <c r="I6" s="24">
        <v>298038726</v>
      </c>
      <c r="J6" s="6">
        <v>311729096</v>
      </c>
      <c r="K6" s="25">
        <v>326048362</v>
      </c>
    </row>
    <row r="7" spans="1:11" ht="13.5">
      <c r="A7" s="22" t="s">
        <v>20</v>
      </c>
      <c r="B7" s="6">
        <v>2412536</v>
      </c>
      <c r="C7" s="6">
        <v>0</v>
      </c>
      <c r="D7" s="23">
        <v>1993102</v>
      </c>
      <c r="E7" s="24">
        <v>1510500</v>
      </c>
      <c r="F7" s="6">
        <v>3510500</v>
      </c>
      <c r="G7" s="25">
        <v>3510500</v>
      </c>
      <c r="H7" s="26">
        <v>5744748</v>
      </c>
      <c r="I7" s="24">
        <v>3510500</v>
      </c>
      <c r="J7" s="6">
        <v>3668473</v>
      </c>
      <c r="K7" s="25">
        <v>3833554</v>
      </c>
    </row>
    <row r="8" spans="1:11" ht="13.5">
      <c r="A8" s="22" t="s">
        <v>21</v>
      </c>
      <c r="B8" s="6">
        <v>99324647</v>
      </c>
      <c r="C8" s="6">
        <v>0</v>
      </c>
      <c r="D8" s="23">
        <v>158292863</v>
      </c>
      <c r="E8" s="24">
        <v>152983150</v>
      </c>
      <c r="F8" s="6">
        <v>153579150</v>
      </c>
      <c r="G8" s="25">
        <v>153579150</v>
      </c>
      <c r="H8" s="26">
        <v>86822270</v>
      </c>
      <c r="I8" s="24">
        <v>169761149</v>
      </c>
      <c r="J8" s="6">
        <v>189021000</v>
      </c>
      <c r="K8" s="25">
        <v>206937548</v>
      </c>
    </row>
    <row r="9" spans="1:11" ht="13.5">
      <c r="A9" s="22" t="s">
        <v>22</v>
      </c>
      <c r="B9" s="6">
        <v>36440917</v>
      </c>
      <c r="C9" s="6">
        <v>0</v>
      </c>
      <c r="D9" s="23">
        <v>58851501</v>
      </c>
      <c r="E9" s="24">
        <v>55502704</v>
      </c>
      <c r="F9" s="6">
        <v>55702704</v>
      </c>
      <c r="G9" s="25">
        <v>55702704</v>
      </c>
      <c r="H9" s="26">
        <v>76600005</v>
      </c>
      <c r="I9" s="24">
        <v>57315307</v>
      </c>
      <c r="J9" s="6">
        <v>59918273</v>
      </c>
      <c r="K9" s="25">
        <v>62639469</v>
      </c>
    </row>
    <row r="10" spans="1:11" ht="25.5">
      <c r="A10" s="27" t="s">
        <v>102</v>
      </c>
      <c r="B10" s="28">
        <f>SUM(B5:B9)</f>
        <v>430580859</v>
      </c>
      <c r="C10" s="29">
        <f aca="true" t="shared" si="0" ref="C10:K10">SUM(C5:C9)</f>
        <v>0</v>
      </c>
      <c r="D10" s="30">
        <f t="shared" si="0"/>
        <v>536320407</v>
      </c>
      <c r="E10" s="28">
        <f t="shared" si="0"/>
        <v>540763975</v>
      </c>
      <c r="F10" s="29">
        <f t="shared" si="0"/>
        <v>559295056</v>
      </c>
      <c r="G10" s="31">
        <f t="shared" si="0"/>
        <v>559295056</v>
      </c>
      <c r="H10" s="32">
        <f t="shared" si="0"/>
        <v>497365517</v>
      </c>
      <c r="I10" s="28">
        <f t="shared" si="0"/>
        <v>593415682</v>
      </c>
      <c r="J10" s="29">
        <f t="shared" si="0"/>
        <v>632042391</v>
      </c>
      <c r="K10" s="31">
        <f t="shared" si="0"/>
        <v>670211232</v>
      </c>
    </row>
    <row r="11" spans="1:11" ht="13.5">
      <c r="A11" s="22" t="s">
        <v>23</v>
      </c>
      <c r="B11" s="6">
        <v>159918845</v>
      </c>
      <c r="C11" s="6">
        <v>0</v>
      </c>
      <c r="D11" s="23">
        <v>177739620</v>
      </c>
      <c r="E11" s="24">
        <v>199908397</v>
      </c>
      <c r="F11" s="6">
        <v>192927596</v>
      </c>
      <c r="G11" s="25">
        <v>192927596</v>
      </c>
      <c r="H11" s="26">
        <v>178054176</v>
      </c>
      <c r="I11" s="24">
        <v>212191182</v>
      </c>
      <c r="J11" s="6">
        <v>224040711</v>
      </c>
      <c r="K11" s="25">
        <v>236574599</v>
      </c>
    </row>
    <row r="12" spans="1:11" ht="13.5">
      <c r="A12" s="22" t="s">
        <v>24</v>
      </c>
      <c r="B12" s="6">
        <v>8895630</v>
      </c>
      <c r="C12" s="6">
        <v>0</v>
      </c>
      <c r="D12" s="23">
        <v>10541136</v>
      </c>
      <c r="E12" s="24">
        <v>10389878</v>
      </c>
      <c r="F12" s="6">
        <v>10389878</v>
      </c>
      <c r="G12" s="25">
        <v>10389878</v>
      </c>
      <c r="H12" s="26">
        <v>9652838</v>
      </c>
      <c r="I12" s="24">
        <v>10875409</v>
      </c>
      <c r="J12" s="6">
        <v>11224000</v>
      </c>
      <c r="K12" s="25">
        <v>11852545</v>
      </c>
    </row>
    <row r="13" spans="1:11" ht="13.5">
      <c r="A13" s="22" t="s">
        <v>103</v>
      </c>
      <c r="B13" s="6">
        <v>77922181</v>
      </c>
      <c r="C13" s="6">
        <v>0</v>
      </c>
      <c r="D13" s="23">
        <v>88967547</v>
      </c>
      <c r="E13" s="24">
        <v>85534874</v>
      </c>
      <c r="F13" s="6">
        <v>85534874</v>
      </c>
      <c r="G13" s="25">
        <v>85534874</v>
      </c>
      <c r="H13" s="26">
        <v>1313701</v>
      </c>
      <c r="I13" s="24">
        <v>89381282</v>
      </c>
      <c r="J13" s="6">
        <v>93488557</v>
      </c>
      <c r="K13" s="25">
        <v>97784577</v>
      </c>
    </row>
    <row r="14" spans="1:11" ht="13.5">
      <c r="A14" s="22" t="s">
        <v>25</v>
      </c>
      <c r="B14" s="6">
        <v>17991311</v>
      </c>
      <c r="C14" s="6">
        <v>0</v>
      </c>
      <c r="D14" s="23">
        <v>16437826</v>
      </c>
      <c r="E14" s="24">
        <v>17707238</v>
      </c>
      <c r="F14" s="6">
        <v>17707238</v>
      </c>
      <c r="G14" s="25">
        <v>17707238</v>
      </c>
      <c r="H14" s="26">
        <v>35160859</v>
      </c>
      <c r="I14" s="24">
        <v>18492487</v>
      </c>
      <c r="J14" s="6">
        <v>19343141</v>
      </c>
      <c r="K14" s="25">
        <v>20232927</v>
      </c>
    </row>
    <row r="15" spans="1:11" ht="13.5">
      <c r="A15" s="22" t="s">
        <v>26</v>
      </c>
      <c r="B15" s="6">
        <v>124079136</v>
      </c>
      <c r="C15" s="6">
        <v>0</v>
      </c>
      <c r="D15" s="23">
        <v>113843532</v>
      </c>
      <c r="E15" s="24">
        <v>154926355</v>
      </c>
      <c r="F15" s="6">
        <v>133812439</v>
      </c>
      <c r="G15" s="25">
        <v>133812439</v>
      </c>
      <c r="H15" s="26">
        <v>110634062</v>
      </c>
      <c r="I15" s="24">
        <v>141862697</v>
      </c>
      <c r="J15" s="6">
        <v>146933794</v>
      </c>
      <c r="K15" s="25">
        <v>154554353</v>
      </c>
    </row>
    <row r="16" spans="1:11" ht="13.5">
      <c r="A16" s="22" t="s">
        <v>21</v>
      </c>
      <c r="B16" s="6">
        <v>1505000</v>
      </c>
      <c r="C16" s="6">
        <v>0</v>
      </c>
      <c r="D16" s="23">
        <v>398192</v>
      </c>
      <c r="E16" s="24">
        <v>900000</v>
      </c>
      <c r="F16" s="6">
        <v>1100000</v>
      </c>
      <c r="G16" s="25">
        <v>1100000</v>
      </c>
      <c r="H16" s="26">
        <v>183504</v>
      </c>
      <c r="I16" s="24">
        <v>1394149</v>
      </c>
      <c r="J16" s="6">
        <v>1458281</v>
      </c>
      <c r="K16" s="25">
        <v>1525368</v>
      </c>
    </row>
    <row r="17" spans="1:11" ht="13.5">
      <c r="A17" s="22" t="s">
        <v>27</v>
      </c>
      <c r="B17" s="6">
        <v>119532756</v>
      </c>
      <c r="C17" s="6">
        <v>0</v>
      </c>
      <c r="D17" s="23">
        <v>122110554</v>
      </c>
      <c r="E17" s="24">
        <v>104894024</v>
      </c>
      <c r="F17" s="6">
        <v>114149389</v>
      </c>
      <c r="G17" s="25">
        <v>114149389</v>
      </c>
      <c r="H17" s="26">
        <v>84288988</v>
      </c>
      <c r="I17" s="24">
        <v>116888131</v>
      </c>
      <c r="J17" s="6">
        <v>118544826</v>
      </c>
      <c r="K17" s="25">
        <v>123872104</v>
      </c>
    </row>
    <row r="18" spans="1:11" ht="13.5">
      <c r="A18" s="33" t="s">
        <v>28</v>
      </c>
      <c r="B18" s="34">
        <f>SUM(B11:B17)</f>
        <v>509844859</v>
      </c>
      <c r="C18" s="35">
        <f aca="true" t="shared" si="1" ref="C18:K18">SUM(C11:C17)</f>
        <v>0</v>
      </c>
      <c r="D18" s="36">
        <f t="shared" si="1"/>
        <v>530038407</v>
      </c>
      <c r="E18" s="34">
        <f t="shared" si="1"/>
        <v>574260766</v>
      </c>
      <c r="F18" s="35">
        <f t="shared" si="1"/>
        <v>555621414</v>
      </c>
      <c r="G18" s="37">
        <f t="shared" si="1"/>
        <v>555621414</v>
      </c>
      <c r="H18" s="38">
        <f t="shared" si="1"/>
        <v>419288128</v>
      </c>
      <c r="I18" s="34">
        <f t="shared" si="1"/>
        <v>591085337</v>
      </c>
      <c r="J18" s="35">
        <f t="shared" si="1"/>
        <v>615033310</v>
      </c>
      <c r="K18" s="37">
        <f t="shared" si="1"/>
        <v>646396473</v>
      </c>
    </row>
    <row r="19" spans="1:11" ht="13.5">
      <c r="A19" s="33" t="s">
        <v>29</v>
      </c>
      <c r="B19" s="39">
        <f>+B10-B18</f>
        <v>-79264000</v>
      </c>
      <c r="C19" s="40">
        <f aca="true" t="shared" si="2" ref="C19:K19">+C10-C18</f>
        <v>0</v>
      </c>
      <c r="D19" s="41">
        <f t="shared" si="2"/>
        <v>6282000</v>
      </c>
      <c r="E19" s="39">
        <f t="shared" si="2"/>
        <v>-33496791</v>
      </c>
      <c r="F19" s="40">
        <f t="shared" si="2"/>
        <v>3673642</v>
      </c>
      <c r="G19" s="42">
        <f t="shared" si="2"/>
        <v>3673642</v>
      </c>
      <c r="H19" s="43">
        <f t="shared" si="2"/>
        <v>78077389</v>
      </c>
      <c r="I19" s="39">
        <f t="shared" si="2"/>
        <v>2330345</v>
      </c>
      <c r="J19" s="40">
        <f t="shared" si="2"/>
        <v>17009081</v>
      </c>
      <c r="K19" s="42">
        <f t="shared" si="2"/>
        <v>23814759</v>
      </c>
    </row>
    <row r="20" spans="1:11" ht="25.5">
      <c r="A20" s="44" t="s">
        <v>30</v>
      </c>
      <c r="B20" s="45">
        <v>76962156</v>
      </c>
      <c r="C20" s="46">
        <v>0</v>
      </c>
      <c r="D20" s="47">
        <v>43694632</v>
      </c>
      <c r="E20" s="45">
        <v>81460850</v>
      </c>
      <c r="F20" s="46">
        <v>81460850</v>
      </c>
      <c r="G20" s="48">
        <v>81460850</v>
      </c>
      <c r="H20" s="49">
        <v>4881013</v>
      </c>
      <c r="I20" s="45">
        <v>86381850</v>
      </c>
      <c r="J20" s="46">
        <v>94612000</v>
      </c>
      <c r="K20" s="48">
        <v>91271450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-2301844</v>
      </c>
      <c r="C22" s="58">
        <f aca="true" t="shared" si="3" ref="C22:K22">SUM(C19:C21)</f>
        <v>0</v>
      </c>
      <c r="D22" s="59">
        <f t="shared" si="3"/>
        <v>49976632</v>
      </c>
      <c r="E22" s="57">
        <f t="shared" si="3"/>
        <v>47964059</v>
      </c>
      <c r="F22" s="58">
        <f t="shared" si="3"/>
        <v>85134492</v>
      </c>
      <c r="G22" s="60">
        <f t="shared" si="3"/>
        <v>85134492</v>
      </c>
      <c r="H22" s="61">
        <f t="shared" si="3"/>
        <v>82958402</v>
      </c>
      <c r="I22" s="57">
        <f t="shared" si="3"/>
        <v>88712195</v>
      </c>
      <c r="J22" s="58">
        <f t="shared" si="3"/>
        <v>111621081</v>
      </c>
      <c r="K22" s="60">
        <f t="shared" si="3"/>
        <v>115086209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-2301844</v>
      </c>
      <c r="C24" s="40">
        <f aca="true" t="shared" si="4" ref="C24:K24">SUM(C22:C23)</f>
        <v>0</v>
      </c>
      <c r="D24" s="41">
        <f t="shared" si="4"/>
        <v>49976632</v>
      </c>
      <c r="E24" s="39">
        <f t="shared" si="4"/>
        <v>47964059</v>
      </c>
      <c r="F24" s="40">
        <f t="shared" si="4"/>
        <v>85134492</v>
      </c>
      <c r="G24" s="42">
        <f t="shared" si="4"/>
        <v>85134492</v>
      </c>
      <c r="H24" s="43">
        <f t="shared" si="4"/>
        <v>82958402</v>
      </c>
      <c r="I24" s="39">
        <f t="shared" si="4"/>
        <v>88712195</v>
      </c>
      <c r="J24" s="40">
        <f t="shared" si="4"/>
        <v>111621081</v>
      </c>
      <c r="K24" s="42">
        <f t="shared" si="4"/>
        <v>115086209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97111000</v>
      </c>
      <c r="C27" s="7">
        <v>0</v>
      </c>
      <c r="D27" s="69">
        <v>13521285</v>
      </c>
      <c r="E27" s="70">
        <v>98625950</v>
      </c>
      <c r="F27" s="7">
        <v>145475011</v>
      </c>
      <c r="G27" s="71">
        <v>145475011</v>
      </c>
      <c r="H27" s="72">
        <v>60474800</v>
      </c>
      <c r="I27" s="70">
        <v>110991850</v>
      </c>
      <c r="J27" s="7">
        <v>97112000</v>
      </c>
      <c r="K27" s="71">
        <v>92771471</v>
      </c>
    </row>
    <row r="28" spans="1:11" ht="13.5">
      <c r="A28" s="73" t="s">
        <v>34</v>
      </c>
      <c r="B28" s="6">
        <v>78990000</v>
      </c>
      <c r="C28" s="6">
        <v>0</v>
      </c>
      <c r="D28" s="23">
        <v>13194566</v>
      </c>
      <c r="E28" s="24">
        <v>81460850</v>
      </c>
      <c r="F28" s="6">
        <v>100387967</v>
      </c>
      <c r="G28" s="25">
        <v>100387967</v>
      </c>
      <c r="H28" s="26">
        <v>0</v>
      </c>
      <c r="I28" s="24">
        <v>86381850</v>
      </c>
      <c r="J28" s="6">
        <v>94612000</v>
      </c>
      <c r="K28" s="25">
        <v>91271455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18121000</v>
      </c>
      <c r="C31" s="6">
        <v>0</v>
      </c>
      <c r="D31" s="23">
        <v>326719</v>
      </c>
      <c r="E31" s="24">
        <v>16107100</v>
      </c>
      <c r="F31" s="6">
        <v>37844129</v>
      </c>
      <c r="G31" s="25">
        <v>37844129</v>
      </c>
      <c r="H31" s="26">
        <v>0</v>
      </c>
      <c r="I31" s="24">
        <v>24610000</v>
      </c>
      <c r="J31" s="6">
        <v>2500000</v>
      </c>
      <c r="K31" s="25">
        <v>1500016</v>
      </c>
    </row>
    <row r="32" spans="1:11" ht="13.5">
      <c r="A32" s="33" t="s">
        <v>37</v>
      </c>
      <c r="B32" s="7">
        <f>SUM(B28:B31)</f>
        <v>97111000</v>
      </c>
      <c r="C32" s="7">
        <f aca="true" t="shared" si="5" ref="C32:K32">SUM(C28:C31)</f>
        <v>0</v>
      </c>
      <c r="D32" s="69">
        <f t="shared" si="5"/>
        <v>13521285</v>
      </c>
      <c r="E32" s="70">
        <f t="shared" si="5"/>
        <v>97567950</v>
      </c>
      <c r="F32" s="7">
        <f t="shared" si="5"/>
        <v>138232096</v>
      </c>
      <c r="G32" s="71">
        <f t="shared" si="5"/>
        <v>138232096</v>
      </c>
      <c r="H32" s="72">
        <f t="shared" si="5"/>
        <v>0</v>
      </c>
      <c r="I32" s="70">
        <f t="shared" si="5"/>
        <v>110991850</v>
      </c>
      <c r="J32" s="7">
        <f t="shared" si="5"/>
        <v>97112000</v>
      </c>
      <c r="K32" s="71">
        <f t="shared" si="5"/>
        <v>92771471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171431777</v>
      </c>
      <c r="C35" s="6">
        <v>0</v>
      </c>
      <c r="D35" s="23">
        <v>-11370195</v>
      </c>
      <c r="E35" s="24">
        <v>226615000</v>
      </c>
      <c r="F35" s="6">
        <v>739095175</v>
      </c>
      <c r="G35" s="25">
        <v>739095175</v>
      </c>
      <c r="H35" s="26">
        <v>144388518</v>
      </c>
      <c r="I35" s="24">
        <v>421780378</v>
      </c>
      <c r="J35" s="6">
        <v>453352722</v>
      </c>
      <c r="K35" s="25">
        <v>534270230</v>
      </c>
    </row>
    <row r="36" spans="1:11" ht="13.5">
      <c r="A36" s="22" t="s">
        <v>40</v>
      </c>
      <c r="B36" s="6">
        <v>1476101602</v>
      </c>
      <c r="C36" s="6">
        <v>0</v>
      </c>
      <c r="D36" s="23">
        <v>42884356</v>
      </c>
      <c r="E36" s="24">
        <v>1609845950</v>
      </c>
      <c r="F36" s="6">
        <v>2826343595</v>
      </c>
      <c r="G36" s="25">
        <v>2826343595</v>
      </c>
      <c r="H36" s="26">
        <v>67037552</v>
      </c>
      <c r="I36" s="24">
        <v>1549538730</v>
      </c>
      <c r="J36" s="6">
        <v>1617282475</v>
      </c>
      <c r="K36" s="25">
        <v>1690060186</v>
      </c>
    </row>
    <row r="37" spans="1:11" ht="13.5">
      <c r="A37" s="22" t="s">
        <v>41</v>
      </c>
      <c r="B37" s="6">
        <v>127572888</v>
      </c>
      <c r="C37" s="6">
        <v>0</v>
      </c>
      <c r="D37" s="23">
        <v>16193279</v>
      </c>
      <c r="E37" s="24">
        <v>-121781000</v>
      </c>
      <c r="F37" s="6">
        <v>-126870111</v>
      </c>
      <c r="G37" s="25">
        <v>-126870111</v>
      </c>
      <c r="H37" s="26">
        <v>135538488</v>
      </c>
      <c r="I37" s="24">
        <v>108900995</v>
      </c>
      <c r="J37" s="6">
        <v>147054634</v>
      </c>
      <c r="K37" s="25">
        <v>154038871</v>
      </c>
    </row>
    <row r="38" spans="1:11" ht="13.5">
      <c r="A38" s="22" t="s">
        <v>42</v>
      </c>
      <c r="B38" s="6">
        <v>143014678</v>
      </c>
      <c r="C38" s="6">
        <v>0</v>
      </c>
      <c r="D38" s="23">
        <v>-34334708</v>
      </c>
      <c r="E38" s="24">
        <v>-160999000</v>
      </c>
      <c r="F38" s="6">
        <v>-154774278</v>
      </c>
      <c r="G38" s="25">
        <v>-154774278</v>
      </c>
      <c r="H38" s="26">
        <v>-7070820</v>
      </c>
      <c r="I38" s="24">
        <v>163243955</v>
      </c>
      <c r="J38" s="6">
        <v>175814933</v>
      </c>
      <c r="K38" s="25">
        <v>183726597</v>
      </c>
    </row>
    <row r="39" spans="1:11" ht="13.5">
      <c r="A39" s="22" t="s">
        <v>43</v>
      </c>
      <c r="B39" s="6">
        <v>1376945813</v>
      </c>
      <c r="C39" s="6">
        <v>0</v>
      </c>
      <c r="D39" s="23">
        <v>-321042</v>
      </c>
      <c r="E39" s="24">
        <v>2071276891</v>
      </c>
      <c r="F39" s="6">
        <v>3761948667</v>
      </c>
      <c r="G39" s="25">
        <v>3761948667</v>
      </c>
      <c r="H39" s="26">
        <v>0</v>
      </c>
      <c r="I39" s="24">
        <v>1610461963</v>
      </c>
      <c r="J39" s="6">
        <v>1636144549</v>
      </c>
      <c r="K39" s="25">
        <v>1771478739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86258111</v>
      </c>
      <c r="C42" s="6">
        <v>0</v>
      </c>
      <c r="D42" s="23">
        <v>0</v>
      </c>
      <c r="E42" s="24">
        <v>0</v>
      </c>
      <c r="F42" s="6">
        <v>594741588</v>
      </c>
      <c r="G42" s="25">
        <v>594741588</v>
      </c>
      <c r="H42" s="26">
        <v>0</v>
      </c>
      <c r="I42" s="24">
        <v>713167725</v>
      </c>
      <c r="J42" s="6">
        <v>770819804</v>
      </c>
      <c r="K42" s="25">
        <v>802600737</v>
      </c>
    </row>
    <row r="43" spans="1:11" ht="13.5">
      <c r="A43" s="22" t="s">
        <v>46</v>
      </c>
      <c r="B43" s="6">
        <v>-98438415</v>
      </c>
      <c r="C43" s="6">
        <v>0</v>
      </c>
      <c r="D43" s="23">
        <v>-29363071</v>
      </c>
      <c r="E43" s="24">
        <v>29363071</v>
      </c>
      <c r="F43" s="6">
        <v>-100845765</v>
      </c>
      <c r="G43" s="25">
        <v>-100845765</v>
      </c>
      <c r="H43" s="26">
        <v>0</v>
      </c>
      <c r="I43" s="24">
        <v>-98184240</v>
      </c>
      <c r="J43" s="6">
        <v>-92797221</v>
      </c>
      <c r="K43" s="25">
        <v>-87895855</v>
      </c>
    </row>
    <row r="44" spans="1:11" ht="13.5">
      <c r="A44" s="22" t="s">
        <v>47</v>
      </c>
      <c r="B44" s="6">
        <v>-20164774</v>
      </c>
      <c r="C44" s="6">
        <v>0</v>
      </c>
      <c r="D44" s="23">
        <v>0</v>
      </c>
      <c r="E44" s="24">
        <v>-11723000</v>
      </c>
      <c r="F44" s="6">
        <v>29999999</v>
      </c>
      <c r="G44" s="25">
        <v>29999999</v>
      </c>
      <c r="H44" s="26">
        <v>-782608</v>
      </c>
      <c r="I44" s="24">
        <v>23644360</v>
      </c>
      <c r="J44" s="6">
        <v>536461</v>
      </c>
      <c r="K44" s="25">
        <v>560598</v>
      </c>
    </row>
    <row r="45" spans="1:11" ht="13.5">
      <c r="A45" s="33" t="s">
        <v>48</v>
      </c>
      <c r="B45" s="7">
        <v>1134344</v>
      </c>
      <c r="C45" s="7">
        <v>0</v>
      </c>
      <c r="D45" s="69">
        <v>-27670789</v>
      </c>
      <c r="E45" s="70">
        <v>35157071</v>
      </c>
      <c r="F45" s="7">
        <v>625531790</v>
      </c>
      <c r="G45" s="71">
        <v>625531790</v>
      </c>
      <c r="H45" s="72">
        <v>-68570283</v>
      </c>
      <c r="I45" s="70">
        <v>98371705</v>
      </c>
      <c r="J45" s="7">
        <v>91200223</v>
      </c>
      <c r="K45" s="71">
        <v>155800660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1134344</v>
      </c>
      <c r="C48" s="6">
        <v>0</v>
      </c>
      <c r="D48" s="23">
        <v>31055353</v>
      </c>
      <c r="E48" s="24">
        <v>17517000</v>
      </c>
      <c r="F48" s="6">
        <v>583947986</v>
      </c>
      <c r="G48" s="25">
        <v>583947986</v>
      </c>
      <c r="H48" s="26">
        <v>54190120</v>
      </c>
      <c r="I48" s="24">
        <v>106651878</v>
      </c>
      <c r="J48" s="6">
        <v>124043675</v>
      </c>
      <c r="K48" s="25">
        <v>190142159</v>
      </c>
    </row>
    <row r="49" spans="1:11" ht="13.5">
      <c r="A49" s="22" t="s">
        <v>51</v>
      </c>
      <c r="B49" s="6">
        <f>+B75</f>
        <v>-75750248.24566653</v>
      </c>
      <c r="C49" s="6">
        <f aca="true" t="shared" si="6" ref="C49:K49">+C75</f>
        <v>2964097</v>
      </c>
      <c r="D49" s="23">
        <f t="shared" si="6"/>
        <v>27258965</v>
      </c>
      <c r="E49" s="24">
        <f t="shared" si="6"/>
        <v>-95694000</v>
      </c>
      <c r="F49" s="6">
        <f t="shared" si="6"/>
        <v>-200054352.7257734</v>
      </c>
      <c r="G49" s="25">
        <f t="shared" si="6"/>
        <v>-200054352.7257734</v>
      </c>
      <c r="H49" s="26">
        <f t="shared" si="6"/>
        <v>134713514</v>
      </c>
      <c r="I49" s="24">
        <f t="shared" si="6"/>
        <v>-158442689.31361705</v>
      </c>
      <c r="J49" s="6">
        <f t="shared" si="6"/>
        <v>-129179779.35571158</v>
      </c>
      <c r="K49" s="25">
        <f t="shared" si="6"/>
        <v>-131188706.76781005</v>
      </c>
    </row>
    <row r="50" spans="1:11" ht="13.5">
      <c r="A50" s="33" t="s">
        <v>52</v>
      </c>
      <c r="B50" s="7">
        <f>+B48-B49</f>
        <v>76884592.24566653</v>
      </c>
      <c r="C50" s="7">
        <f aca="true" t="shared" si="7" ref="C50:K50">+C48-C49</f>
        <v>-2964097</v>
      </c>
      <c r="D50" s="69">
        <f t="shared" si="7"/>
        <v>3796388</v>
      </c>
      <c r="E50" s="70">
        <f t="shared" si="7"/>
        <v>113211000</v>
      </c>
      <c r="F50" s="7">
        <f t="shared" si="7"/>
        <v>784002338.7257733</v>
      </c>
      <c r="G50" s="71">
        <f t="shared" si="7"/>
        <v>784002338.7257733</v>
      </c>
      <c r="H50" s="72">
        <f t="shared" si="7"/>
        <v>-80523394</v>
      </c>
      <c r="I50" s="70">
        <f t="shared" si="7"/>
        <v>265094567.31361705</v>
      </c>
      <c r="J50" s="7">
        <f t="shared" si="7"/>
        <v>253223454.35571158</v>
      </c>
      <c r="K50" s="71">
        <f t="shared" si="7"/>
        <v>321330865.76781005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1473872000</v>
      </c>
      <c r="C53" s="6">
        <v>0</v>
      </c>
      <c r="D53" s="23">
        <v>13521285</v>
      </c>
      <c r="E53" s="24">
        <v>1609845950</v>
      </c>
      <c r="F53" s="6">
        <v>2826074829</v>
      </c>
      <c r="G53" s="25">
        <v>2826074829</v>
      </c>
      <c r="H53" s="26">
        <v>67037552</v>
      </c>
      <c r="I53" s="24">
        <v>1549538730</v>
      </c>
      <c r="J53" s="6">
        <v>1617282474</v>
      </c>
      <c r="K53" s="25">
        <v>1690060184</v>
      </c>
    </row>
    <row r="54" spans="1:11" ht="13.5">
      <c r="A54" s="22" t="s">
        <v>55</v>
      </c>
      <c r="B54" s="6">
        <v>77922181</v>
      </c>
      <c r="C54" s="6">
        <v>0</v>
      </c>
      <c r="D54" s="23">
        <v>88967547</v>
      </c>
      <c r="E54" s="24">
        <v>85534874</v>
      </c>
      <c r="F54" s="6">
        <v>85534874</v>
      </c>
      <c r="G54" s="25">
        <v>85534874</v>
      </c>
      <c r="H54" s="26">
        <v>1313701</v>
      </c>
      <c r="I54" s="24">
        <v>89381282</v>
      </c>
      <c r="J54" s="6">
        <v>93488557</v>
      </c>
      <c r="K54" s="25">
        <v>97784577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10849973</v>
      </c>
      <c r="G55" s="25">
        <v>10849973</v>
      </c>
      <c r="H55" s="26">
        <v>7035644</v>
      </c>
      <c r="I55" s="24">
        <v>0</v>
      </c>
      <c r="J55" s="6">
        <v>0</v>
      </c>
      <c r="K55" s="25">
        <v>2</v>
      </c>
    </row>
    <row r="56" spans="1:11" ht="13.5">
      <c r="A56" s="22" t="s">
        <v>57</v>
      </c>
      <c r="B56" s="6">
        <v>0</v>
      </c>
      <c r="C56" s="6">
        <v>0</v>
      </c>
      <c r="D56" s="23">
        <v>33690983</v>
      </c>
      <c r="E56" s="24">
        <v>13894697</v>
      </c>
      <c r="F56" s="6">
        <v>16905117</v>
      </c>
      <c r="G56" s="25">
        <v>16905117</v>
      </c>
      <c r="H56" s="26">
        <v>11871960</v>
      </c>
      <c r="I56" s="24">
        <v>17162145</v>
      </c>
      <c r="J56" s="6">
        <v>19730603</v>
      </c>
      <c r="K56" s="25">
        <v>20635645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2311955</v>
      </c>
      <c r="F59" s="6">
        <v>2312110</v>
      </c>
      <c r="G59" s="25">
        <v>2312110</v>
      </c>
      <c r="H59" s="26">
        <v>2312110</v>
      </c>
      <c r="I59" s="24">
        <v>2412443</v>
      </c>
      <c r="J59" s="6">
        <v>2523336</v>
      </c>
      <c r="K59" s="25">
        <v>2639327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23986332</v>
      </c>
      <c r="F60" s="6">
        <v>23986000</v>
      </c>
      <c r="G60" s="25">
        <v>23986000</v>
      </c>
      <c r="H60" s="26">
        <v>23986000</v>
      </c>
      <c r="I60" s="24">
        <v>25065717</v>
      </c>
      <c r="J60" s="6">
        <v>26193675</v>
      </c>
      <c r="K60" s="25">
        <v>27372390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8711</v>
      </c>
      <c r="C62" s="98">
        <v>8711</v>
      </c>
      <c r="D62" s="99">
        <v>8711</v>
      </c>
      <c r="E62" s="97">
        <v>8711</v>
      </c>
      <c r="F62" s="98">
        <v>8711</v>
      </c>
      <c r="G62" s="99">
        <v>8711</v>
      </c>
      <c r="H62" s="100">
        <v>8711</v>
      </c>
      <c r="I62" s="97">
        <v>8711</v>
      </c>
      <c r="J62" s="98">
        <v>8711</v>
      </c>
      <c r="K62" s="99">
        <v>8711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6759</v>
      </c>
      <c r="C65" s="98">
        <v>6759</v>
      </c>
      <c r="D65" s="99">
        <v>6759</v>
      </c>
      <c r="E65" s="97">
        <v>6759</v>
      </c>
      <c r="F65" s="98">
        <v>6759</v>
      </c>
      <c r="G65" s="99">
        <v>6759</v>
      </c>
      <c r="H65" s="100">
        <v>6759</v>
      </c>
      <c r="I65" s="97">
        <v>6759</v>
      </c>
      <c r="J65" s="98">
        <v>6759</v>
      </c>
      <c r="K65" s="99">
        <v>6759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1.0351822013580676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0.89611933167205</v>
      </c>
      <c r="G70" s="5">
        <f t="shared" si="8"/>
        <v>0.89611933167205</v>
      </c>
      <c r="H70" s="5">
        <f t="shared" si="8"/>
        <v>0</v>
      </c>
      <c r="I70" s="5">
        <f t="shared" si="8"/>
        <v>0.9551619424129179</v>
      </c>
      <c r="J70" s="5">
        <f t="shared" si="8"/>
        <v>0.9551232791914088</v>
      </c>
      <c r="K70" s="5">
        <f t="shared" si="8"/>
        <v>0.9550845484771345</v>
      </c>
    </row>
    <row r="71" spans="1:11" ht="12.75" hidden="1">
      <c r="A71" s="2" t="s">
        <v>108</v>
      </c>
      <c r="B71" s="2">
        <f>+B83</f>
        <v>318981234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332597588</v>
      </c>
      <c r="G71" s="2">
        <f t="shared" si="9"/>
        <v>332597588</v>
      </c>
      <c r="H71" s="2">
        <f t="shared" si="9"/>
        <v>0</v>
      </c>
      <c r="I71" s="2">
        <f t="shared" si="9"/>
        <v>370642875</v>
      </c>
      <c r="J71" s="2">
        <f t="shared" si="9"/>
        <v>387574803</v>
      </c>
      <c r="K71" s="2">
        <f t="shared" si="9"/>
        <v>405280286</v>
      </c>
    </row>
    <row r="72" spans="1:11" ht="12.75" hidden="1">
      <c r="A72" s="2" t="s">
        <v>109</v>
      </c>
      <c r="B72" s="2">
        <f>+B77</f>
        <v>308140184</v>
      </c>
      <c r="C72" s="2">
        <f aca="true" t="shared" si="10" ref="C72:K72">+C77</f>
        <v>0</v>
      </c>
      <c r="D72" s="2">
        <f t="shared" si="10"/>
        <v>352731065</v>
      </c>
      <c r="E72" s="2">
        <f t="shared" si="10"/>
        <v>355218153</v>
      </c>
      <c r="F72" s="2">
        <f t="shared" si="10"/>
        <v>371153234</v>
      </c>
      <c r="G72" s="2">
        <f t="shared" si="10"/>
        <v>371153234</v>
      </c>
      <c r="H72" s="2">
        <f t="shared" si="10"/>
        <v>337378762</v>
      </c>
      <c r="I72" s="2">
        <f t="shared" si="10"/>
        <v>388041921</v>
      </c>
      <c r="J72" s="2">
        <f t="shared" si="10"/>
        <v>405785108</v>
      </c>
      <c r="K72" s="2">
        <f t="shared" si="10"/>
        <v>424339695</v>
      </c>
    </row>
    <row r="73" spans="1:11" ht="12.75" hidden="1">
      <c r="A73" s="2" t="s">
        <v>110</v>
      </c>
      <c r="B73" s="2">
        <f>+B74</f>
        <v>-181875104.33333334</v>
      </c>
      <c r="C73" s="2">
        <f aca="true" t="shared" si="11" ref="C73:K73">+(C78+C80+C81+C82)-(B78+B80+B81+B82)</f>
        <v>-168593039</v>
      </c>
      <c r="D73" s="2">
        <f t="shared" si="11"/>
        <v>-13062477</v>
      </c>
      <c r="E73" s="2">
        <f t="shared" si="11"/>
        <v>222160477</v>
      </c>
      <c r="F73" s="2">
        <f>+(F78+F80+F81+F82)-(D78+D80+D81+D82)</f>
        <v>168478432</v>
      </c>
      <c r="G73" s="2">
        <f>+(G78+G80+G81+G82)-(D78+D80+D81+D82)</f>
        <v>168478432</v>
      </c>
      <c r="H73" s="2">
        <f>+(H78+H80+H81+H82)-(D78+D80+D81+D82)</f>
        <v>103151247</v>
      </c>
      <c r="I73" s="2">
        <f>+(I78+I80+I81+I82)-(E78+E80+E81+E82)</f>
        <v>104008500</v>
      </c>
      <c r="J73" s="2">
        <f t="shared" si="11"/>
        <v>14089548</v>
      </c>
      <c r="K73" s="2">
        <f t="shared" si="11"/>
        <v>14724024</v>
      </c>
    </row>
    <row r="74" spans="1:11" ht="12.75" hidden="1">
      <c r="A74" s="2" t="s">
        <v>111</v>
      </c>
      <c r="B74" s="2">
        <f>+TREND(C74:E74)</f>
        <v>-181875104.33333334</v>
      </c>
      <c r="C74" s="2">
        <f>+C73</f>
        <v>-168593039</v>
      </c>
      <c r="D74" s="2">
        <f aca="true" t="shared" si="12" ref="D74:K74">+D73</f>
        <v>-13062477</v>
      </c>
      <c r="E74" s="2">
        <f t="shared" si="12"/>
        <v>222160477</v>
      </c>
      <c r="F74" s="2">
        <f t="shared" si="12"/>
        <v>168478432</v>
      </c>
      <c r="G74" s="2">
        <f t="shared" si="12"/>
        <v>168478432</v>
      </c>
      <c r="H74" s="2">
        <f t="shared" si="12"/>
        <v>103151247</v>
      </c>
      <c r="I74" s="2">
        <f t="shared" si="12"/>
        <v>104008500</v>
      </c>
      <c r="J74" s="2">
        <f t="shared" si="12"/>
        <v>14089548</v>
      </c>
      <c r="K74" s="2">
        <f t="shared" si="12"/>
        <v>14724024</v>
      </c>
    </row>
    <row r="75" spans="1:11" ht="12.75" hidden="1">
      <c r="A75" s="2" t="s">
        <v>112</v>
      </c>
      <c r="B75" s="2">
        <f>+B84-(((B80+B81+B78)*B70)-B79)</f>
        <v>-75750248.24566653</v>
      </c>
      <c r="C75" s="2">
        <f aca="true" t="shared" si="13" ref="C75:K75">+C84-(((C80+C81+C78)*C70)-C79)</f>
        <v>2964097</v>
      </c>
      <c r="D75" s="2">
        <f t="shared" si="13"/>
        <v>27258965</v>
      </c>
      <c r="E75" s="2">
        <f t="shared" si="13"/>
        <v>-95694000</v>
      </c>
      <c r="F75" s="2">
        <f t="shared" si="13"/>
        <v>-200054352.7257734</v>
      </c>
      <c r="G75" s="2">
        <f t="shared" si="13"/>
        <v>-200054352.7257734</v>
      </c>
      <c r="H75" s="2">
        <f t="shared" si="13"/>
        <v>134713514</v>
      </c>
      <c r="I75" s="2">
        <f t="shared" si="13"/>
        <v>-158442689.31361705</v>
      </c>
      <c r="J75" s="2">
        <f t="shared" si="13"/>
        <v>-129179779.35571158</v>
      </c>
      <c r="K75" s="2">
        <f t="shared" si="13"/>
        <v>-131188706.76781005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308140184</v>
      </c>
      <c r="C77" s="3">
        <v>0</v>
      </c>
      <c r="D77" s="3">
        <v>352731065</v>
      </c>
      <c r="E77" s="3">
        <v>355218153</v>
      </c>
      <c r="F77" s="3">
        <v>371153234</v>
      </c>
      <c r="G77" s="3">
        <v>371153234</v>
      </c>
      <c r="H77" s="3">
        <v>337378762</v>
      </c>
      <c r="I77" s="3">
        <v>388041921</v>
      </c>
      <c r="J77" s="3">
        <v>405785108</v>
      </c>
      <c r="K77" s="3">
        <v>424339695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268766</v>
      </c>
      <c r="G78" s="3">
        <v>268766</v>
      </c>
      <c r="H78" s="3">
        <v>0</v>
      </c>
      <c r="I78" s="3">
        <v>0</v>
      </c>
      <c r="J78" s="3">
        <v>1</v>
      </c>
      <c r="K78" s="3">
        <v>1</v>
      </c>
    </row>
    <row r="79" spans="1:11" ht="12.75" hidden="1">
      <c r="A79" s="1" t="s">
        <v>68</v>
      </c>
      <c r="B79" s="3">
        <v>98774265</v>
      </c>
      <c r="C79" s="3">
        <v>0</v>
      </c>
      <c r="D79" s="3">
        <v>23898864</v>
      </c>
      <c r="E79" s="3">
        <v>-99122000</v>
      </c>
      <c r="F79" s="3">
        <v>-84211111</v>
      </c>
      <c r="G79" s="3">
        <v>-84211111</v>
      </c>
      <c r="H79" s="3">
        <v>134713514</v>
      </c>
      <c r="I79" s="3">
        <v>91457280</v>
      </c>
      <c r="J79" s="3">
        <v>127967814</v>
      </c>
      <c r="K79" s="3">
        <v>133726334</v>
      </c>
    </row>
    <row r="80" spans="1:11" ht="12.75" hidden="1">
      <c r="A80" s="1" t="s">
        <v>69</v>
      </c>
      <c r="B80" s="3">
        <v>136775151</v>
      </c>
      <c r="C80" s="3">
        <v>0</v>
      </c>
      <c r="D80" s="3">
        <v>-13100100</v>
      </c>
      <c r="E80" s="3">
        <v>209098000</v>
      </c>
      <c r="F80" s="3">
        <v>134844496</v>
      </c>
      <c r="G80" s="3">
        <v>134844496</v>
      </c>
      <c r="H80" s="3">
        <v>55309899</v>
      </c>
      <c r="I80" s="3">
        <v>286865040</v>
      </c>
      <c r="J80" s="3">
        <v>299773966</v>
      </c>
      <c r="K80" s="3">
        <v>313263798</v>
      </c>
    </row>
    <row r="81" spans="1:11" ht="12.75" hidden="1">
      <c r="A81" s="1" t="s">
        <v>70</v>
      </c>
      <c r="B81" s="3">
        <v>31817888</v>
      </c>
      <c r="C81" s="3">
        <v>0</v>
      </c>
      <c r="D81" s="3">
        <v>37623</v>
      </c>
      <c r="E81" s="3">
        <v>0</v>
      </c>
      <c r="F81" s="3">
        <v>20302693</v>
      </c>
      <c r="G81" s="3">
        <v>20302693</v>
      </c>
      <c r="H81" s="3">
        <v>34778871</v>
      </c>
      <c r="I81" s="3">
        <v>10161000</v>
      </c>
      <c r="J81" s="3">
        <v>10618000</v>
      </c>
      <c r="K81" s="3">
        <v>11096009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16080460</v>
      </c>
      <c r="J82" s="3">
        <v>16804081</v>
      </c>
      <c r="K82" s="3">
        <v>17560264</v>
      </c>
    </row>
    <row r="83" spans="1:11" ht="12.75" hidden="1">
      <c r="A83" s="1" t="s">
        <v>72</v>
      </c>
      <c r="B83" s="3">
        <v>318981234</v>
      </c>
      <c r="C83" s="3">
        <v>0</v>
      </c>
      <c r="D83" s="3">
        <v>0</v>
      </c>
      <c r="E83" s="3">
        <v>0</v>
      </c>
      <c r="F83" s="3">
        <v>332597588</v>
      </c>
      <c r="G83" s="3">
        <v>332597588</v>
      </c>
      <c r="H83" s="3">
        <v>0</v>
      </c>
      <c r="I83" s="3">
        <v>370642875</v>
      </c>
      <c r="J83" s="3">
        <v>387574803</v>
      </c>
      <c r="K83" s="3">
        <v>405280286</v>
      </c>
    </row>
    <row r="84" spans="1:11" ht="12.75" hidden="1">
      <c r="A84" s="1" t="s">
        <v>73</v>
      </c>
      <c r="B84" s="3">
        <v>0</v>
      </c>
      <c r="C84" s="3">
        <v>2964097</v>
      </c>
      <c r="D84" s="3">
        <v>3360101</v>
      </c>
      <c r="E84" s="3">
        <v>3428000</v>
      </c>
      <c r="F84" s="3">
        <v>23428000</v>
      </c>
      <c r="G84" s="3">
        <v>23428000</v>
      </c>
      <c r="H84" s="3">
        <v>0</v>
      </c>
      <c r="I84" s="3">
        <v>33808000</v>
      </c>
      <c r="J84" s="3">
        <v>39315000</v>
      </c>
      <c r="K84" s="3">
        <v>44876000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36754780</v>
      </c>
      <c r="C5" s="6">
        <v>3017885</v>
      </c>
      <c r="D5" s="23">
        <v>7539932</v>
      </c>
      <c r="E5" s="24">
        <v>39976000</v>
      </c>
      <c r="F5" s="6">
        <v>72972322</v>
      </c>
      <c r="G5" s="25">
        <v>72972322</v>
      </c>
      <c r="H5" s="26">
        <v>73530402</v>
      </c>
      <c r="I5" s="24">
        <v>77547964</v>
      </c>
      <c r="J5" s="6">
        <v>81304683</v>
      </c>
      <c r="K5" s="25">
        <v>85243443</v>
      </c>
    </row>
    <row r="6" spans="1:11" ht="13.5">
      <c r="A6" s="22" t="s">
        <v>19</v>
      </c>
      <c r="B6" s="6">
        <v>4472543</v>
      </c>
      <c r="C6" s="6">
        <v>366298</v>
      </c>
      <c r="D6" s="23">
        <v>404101</v>
      </c>
      <c r="E6" s="24">
        <v>5400000</v>
      </c>
      <c r="F6" s="6">
        <v>5644318</v>
      </c>
      <c r="G6" s="25">
        <v>5644318</v>
      </c>
      <c r="H6" s="26">
        <v>6687055</v>
      </c>
      <c r="I6" s="24">
        <v>5920890</v>
      </c>
      <c r="J6" s="6">
        <v>6205092</v>
      </c>
      <c r="K6" s="25">
        <v>6502936</v>
      </c>
    </row>
    <row r="7" spans="1:11" ht="13.5">
      <c r="A7" s="22" t="s">
        <v>20</v>
      </c>
      <c r="B7" s="6">
        <v>15345803</v>
      </c>
      <c r="C7" s="6">
        <v>89332</v>
      </c>
      <c r="D7" s="23">
        <v>741084</v>
      </c>
      <c r="E7" s="24">
        <v>5000000</v>
      </c>
      <c r="F7" s="6">
        <v>8157883</v>
      </c>
      <c r="G7" s="25">
        <v>8157883</v>
      </c>
      <c r="H7" s="26">
        <v>6923893</v>
      </c>
      <c r="I7" s="24">
        <v>8557619</v>
      </c>
      <c r="J7" s="6">
        <v>8968385</v>
      </c>
      <c r="K7" s="25">
        <v>9398868</v>
      </c>
    </row>
    <row r="8" spans="1:11" ht="13.5">
      <c r="A8" s="22" t="s">
        <v>21</v>
      </c>
      <c r="B8" s="6">
        <v>222487633</v>
      </c>
      <c r="C8" s="6">
        <v>1712417</v>
      </c>
      <c r="D8" s="23">
        <v>233058</v>
      </c>
      <c r="E8" s="24">
        <v>293024000</v>
      </c>
      <c r="F8" s="6">
        <v>308182000</v>
      </c>
      <c r="G8" s="25">
        <v>308182000</v>
      </c>
      <c r="H8" s="26">
        <v>342357294</v>
      </c>
      <c r="I8" s="24">
        <v>387001000</v>
      </c>
      <c r="J8" s="6">
        <v>347130000</v>
      </c>
      <c r="K8" s="25">
        <v>368748000</v>
      </c>
    </row>
    <row r="9" spans="1:11" ht="13.5">
      <c r="A9" s="22" t="s">
        <v>22</v>
      </c>
      <c r="B9" s="6">
        <v>16867126</v>
      </c>
      <c r="C9" s="6">
        <v>7414456</v>
      </c>
      <c r="D9" s="23">
        <v>11532788</v>
      </c>
      <c r="E9" s="24">
        <v>22973000</v>
      </c>
      <c r="F9" s="6">
        <v>64911081</v>
      </c>
      <c r="G9" s="25">
        <v>64911081</v>
      </c>
      <c r="H9" s="26">
        <v>43161167</v>
      </c>
      <c r="I9" s="24">
        <v>60443269</v>
      </c>
      <c r="J9" s="6">
        <v>39116147</v>
      </c>
      <c r="K9" s="25">
        <v>41021722</v>
      </c>
    </row>
    <row r="10" spans="1:11" ht="25.5">
      <c r="A10" s="27" t="s">
        <v>102</v>
      </c>
      <c r="B10" s="28">
        <f>SUM(B5:B9)</f>
        <v>295927885</v>
      </c>
      <c r="C10" s="29">
        <f aca="true" t="shared" si="0" ref="C10:K10">SUM(C5:C9)</f>
        <v>12600388</v>
      </c>
      <c r="D10" s="30">
        <f t="shared" si="0"/>
        <v>20450963</v>
      </c>
      <c r="E10" s="28">
        <f t="shared" si="0"/>
        <v>366373000</v>
      </c>
      <c r="F10" s="29">
        <f t="shared" si="0"/>
        <v>459867604</v>
      </c>
      <c r="G10" s="31">
        <f t="shared" si="0"/>
        <v>459867604</v>
      </c>
      <c r="H10" s="32">
        <f t="shared" si="0"/>
        <v>472659811</v>
      </c>
      <c r="I10" s="28">
        <f t="shared" si="0"/>
        <v>539470742</v>
      </c>
      <c r="J10" s="29">
        <f t="shared" si="0"/>
        <v>482724307</v>
      </c>
      <c r="K10" s="31">
        <f t="shared" si="0"/>
        <v>510914969</v>
      </c>
    </row>
    <row r="11" spans="1:11" ht="13.5">
      <c r="A11" s="22" t="s">
        <v>23</v>
      </c>
      <c r="B11" s="6">
        <v>118008311</v>
      </c>
      <c r="C11" s="6">
        <v>9866883</v>
      </c>
      <c r="D11" s="23">
        <v>11039642</v>
      </c>
      <c r="E11" s="24">
        <v>164551013</v>
      </c>
      <c r="F11" s="6">
        <v>141969946</v>
      </c>
      <c r="G11" s="25">
        <v>141969946</v>
      </c>
      <c r="H11" s="26">
        <v>156165874</v>
      </c>
      <c r="I11" s="24">
        <v>173677590</v>
      </c>
      <c r="J11" s="6">
        <v>182311377</v>
      </c>
      <c r="K11" s="25">
        <v>193299674</v>
      </c>
    </row>
    <row r="12" spans="1:11" ht="13.5">
      <c r="A12" s="22" t="s">
        <v>24</v>
      </c>
      <c r="B12" s="6">
        <v>19431700</v>
      </c>
      <c r="C12" s="6">
        <v>945456</v>
      </c>
      <c r="D12" s="23">
        <v>1837486</v>
      </c>
      <c r="E12" s="24">
        <v>23922553</v>
      </c>
      <c r="F12" s="6">
        <v>23922553</v>
      </c>
      <c r="G12" s="25">
        <v>23922553</v>
      </c>
      <c r="H12" s="26">
        <v>27613253</v>
      </c>
      <c r="I12" s="24">
        <v>25022989</v>
      </c>
      <c r="J12" s="6">
        <v>26424368</v>
      </c>
      <c r="K12" s="25">
        <v>27904039</v>
      </c>
    </row>
    <row r="13" spans="1:11" ht="13.5">
      <c r="A13" s="22" t="s">
        <v>103</v>
      </c>
      <c r="B13" s="6">
        <v>25613658</v>
      </c>
      <c r="C13" s="6">
        <v>83068633</v>
      </c>
      <c r="D13" s="23">
        <v>86419067</v>
      </c>
      <c r="E13" s="24">
        <v>30000000</v>
      </c>
      <c r="F13" s="6">
        <v>50000000</v>
      </c>
      <c r="G13" s="25">
        <v>50000000</v>
      </c>
      <c r="H13" s="26">
        <v>2146299</v>
      </c>
      <c r="I13" s="24">
        <v>68000000</v>
      </c>
      <c r="J13" s="6">
        <v>60000000</v>
      </c>
      <c r="K13" s="25">
        <v>64000000</v>
      </c>
    </row>
    <row r="14" spans="1:11" ht="13.5">
      <c r="A14" s="22" t="s">
        <v>25</v>
      </c>
      <c r="B14" s="6">
        <v>0</v>
      </c>
      <c r="C14" s="6">
        <v>29469</v>
      </c>
      <c r="D14" s="23">
        <v>294856</v>
      </c>
      <c r="E14" s="24">
        <v>0</v>
      </c>
      <c r="F14" s="6">
        <v>0</v>
      </c>
      <c r="G14" s="25">
        <v>0</v>
      </c>
      <c r="H14" s="26">
        <v>1392990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8407766</v>
      </c>
      <c r="C15" s="6">
        <v>4102329</v>
      </c>
      <c r="D15" s="23">
        <v>3308703</v>
      </c>
      <c r="E15" s="24">
        <v>9000000</v>
      </c>
      <c r="F15" s="6">
        <v>8180000</v>
      </c>
      <c r="G15" s="25">
        <v>8180000</v>
      </c>
      <c r="H15" s="26">
        <v>4818772</v>
      </c>
      <c r="I15" s="24">
        <v>6840000</v>
      </c>
      <c r="J15" s="6">
        <v>6840000</v>
      </c>
      <c r="K15" s="25">
        <v>9843000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1000000</v>
      </c>
      <c r="F16" s="6">
        <v>700000</v>
      </c>
      <c r="G16" s="25">
        <v>700000</v>
      </c>
      <c r="H16" s="26">
        <v>600000</v>
      </c>
      <c r="I16" s="24">
        <v>960000</v>
      </c>
      <c r="J16" s="6">
        <v>0</v>
      </c>
      <c r="K16" s="25">
        <v>0</v>
      </c>
    </row>
    <row r="17" spans="1:11" ht="13.5">
      <c r="A17" s="22" t="s">
        <v>27</v>
      </c>
      <c r="B17" s="6">
        <v>149288677</v>
      </c>
      <c r="C17" s="6">
        <v>209516510</v>
      </c>
      <c r="D17" s="23">
        <v>42486011</v>
      </c>
      <c r="E17" s="24">
        <v>143717168</v>
      </c>
      <c r="F17" s="6">
        <v>188755930</v>
      </c>
      <c r="G17" s="25">
        <v>188755930</v>
      </c>
      <c r="H17" s="26">
        <v>115716840</v>
      </c>
      <c r="I17" s="24">
        <v>183618159</v>
      </c>
      <c r="J17" s="6">
        <v>180086929</v>
      </c>
      <c r="K17" s="25">
        <v>192432382</v>
      </c>
    </row>
    <row r="18" spans="1:11" ht="13.5">
      <c r="A18" s="33" t="s">
        <v>28</v>
      </c>
      <c r="B18" s="34">
        <f>SUM(B11:B17)</f>
        <v>320750112</v>
      </c>
      <c r="C18" s="35">
        <f aca="true" t="shared" si="1" ref="C18:K18">SUM(C11:C17)</f>
        <v>307529280</v>
      </c>
      <c r="D18" s="36">
        <f t="shared" si="1"/>
        <v>145385765</v>
      </c>
      <c r="E18" s="34">
        <f t="shared" si="1"/>
        <v>372190734</v>
      </c>
      <c r="F18" s="35">
        <f t="shared" si="1"/>
        <v>413528429</v>
      </c>
      <c r="G18" s="37">
        <f t="shared" si="1"/>
        <v>413528429</v>
      </c>
      <c r="H18" s="38">
        <f t="shared" si="1"/>
        <v>308454028</v>
      </c>
      <c r="I18" s="34">
        <f t="shared" si="1"/>
        <v>458118738</v>
      </c>
      <c r="J18" s="35">
        <f t="shared" si="1"/>
        <v>455662674</v>
      </c>
      <c r="K18" s="37">
        <f t="shared" si="1"/>
        <v>487479095</v>
      </c>
    </row>
    <row r="19" spans="1:11" ht="13.5">
      <c r="A19" s="33" t="s">
        <v>29</v>
      </c>
      <c r="B19" s="39">
        <f>+B10-B18</f>
        <v>-24822227</v>
      </c>
      <c r="C19" s="40">
        <f aca="true" t="shared" si="2" ref="C19:K19">+C10-C18</f>
        <v>-294928892</v>
      </c>
      <c r="D19" s="41">
        <f t="shared" si="2"/>
        <v>-124934802</v>
      </c>
      <c r="E19" s="39">
        <f t="shared" si="2"/>
        <v>-5817734</v>
      </c>
      <c r="F19" s="40">
        <f t="shared" si="2"/>
        <v>46339175</v>
      </c>
      <c r="G19" s="42">
        <f t="shared" si="2"/>
        <v>46339175</v>
      </c>
      <c r="H19" s="43">
        <f t="shared" si="2"/>
        <v>164205783</v>
      </c>
      <c r="I19" s="39">
        <f t="shared" si="2"/>
        <v>81352004</v>
      </c>
      <c r="J19" s="40">
        <f t="shared" si="2"/>
        <v>27061633</v>
      </c>
      <c r="K19" s="42">
        <f t="shared" si="2"/>
        <v>23435874</v>
      </c>
    </row>
    <row r="20" spans="1:11" ht="25.5">
      <c r="A20" s="44" t="s">
        <v>30</v>
      </c>
      <c r="B20" s="45">
        <v>92999654</v>
      </c>
      <c r="C20" s="46">
        <v>14372142</v>
      </c>
      <c r="D20" s="47">
        <v>17074358</v>
      </c>
      <c r="E20" s="45">
        <v>70688000</v>
      </c>
      <c r="F20" s="46">
        <v>60688000</v>
      </c>
      <c r="G20" s="48">
        <v>60688000</v>
      </c>
      <c r="H20" s="49">
        <v>1322851</v>
      </c>
      <c r="I20" s="45">
        <v>60286000</v>
      </c>
      <c r="J20" s="46">
        <v>65468000</v>
      </c>
      <c r="K20" s="48">
        <v>69261000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68177427</v>
      </c>
      <c r="C22" s="58">
        <f aca="true" t="shared" si="3" ref="C22:K22">SUM(C19:C21)</f>
        <v>-280556750</v>
      </c>
      <c r="D22" s="59">
        <f t="shared" si="3"/>
        <v>-107860444</v>
      </c>
      <c r="E22" s="57">
        <f t="shared" si="3"/>
        <v>64870266</v>
      </c>
      <c r="F22" s="58">
        <f t="shared" si="3"/>
        <v>107027175</v>
      </c>
      <c r="G22" s="60">
        <f t="shared" si="3"/>
        <v>107027175</v>
      </c>
      <c r="H22" s="61">
        <f t="shared" si="3"/>
        <v>165528634</v>
      </c>
      <c r="I22" s="57">
        <f t="shared" si="3"/>
        <v>141638004</v>
      </c>
      <c r="J22" s="58">
        <f t="shared" si="3"/>
        <v>92529633</v>
      </c>
      <c r="K22" s="60">
        <f t="shared" si="3"/>
        <v>92696874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68177427</v>
      </c>
      <c r="C24" s="40">
        <f aca="true" t="shared" si="4" ref="C24:K24">SUM(C22:C23)</f>
        <v>-280556750</v>
      </c>
      <c r="D24" s="41">
        <f t="shared" si="4"/>
        <v>-107860444</v>
      </c>
      <c r="E24" s="39">
        <f t="shared" si="4"/>
        <v>64870266</v>
      </c>
      <c r="F24" s="40">
        <f t="shared" si="4"/>
        <v>107027175</v>
      </c>
      <c r="G24" s="42">
        <f t="shared" si="4"/>
        <v>107027175</v>
      </c>
      <c r="H24" s="43">
        <f t="shared" si="4"/>
        <v>165528634</v>
      </c>
      <c r="I24" s="39">
        <f t="shared" si="4"/>
        <v>141638004</v>
      </c>
      <c r="J24" s="40">
        <f t="shared" si="4"/>
        <v>92529633</v>
      </c>
      <c r="K24" s="42">
        <f t="shared" si="4"/>
        <v>92696874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30523586</v>
      </c>
      <c r="C27" s="7">
        <v>18298273</v>
      </c>
      <c r="D27" s="69">
        <v>14549635</v>
      </c>
      <c r="E27" s="70">
        <v>109370266</v>
      </c>
      <c r="F27" s="7">
        <v>106927175</v>
      </c>
      <c r="G27" s="71">
        <v>106927175</v>
      </c>
      <c r="H27" s="72">
        <v>2538962961</v>
      </c>
      <c r="I27" s="70">
        <v>138638004</v>
      </c>
      <c r="J27" s="7">
        <v>92529633</v>
      </c>
      <c r="K27" s="71">
        <v>92696871</v>
      </c>
    </row>
    <row r="28" spans="1:11" ht="13.5">
      <c r="A28" s="73" t="s">
        <v>34</v>
      </c>
      <c r="B28" s="6">
        <v>22981656</v>
      </c>
      <c r="C28" s="6">
        <v>-47483863</v>
      </c>
      <c r="D28" s="23">
        <v>-3991743</v>
      </c>
      <c r="E28" s="24">
        <v>57653600</v>
      </c>
      <c r="F28" s="6">
        <v>57446432</v>
      </c>
      <c r="G28" s="25">
        <v>57446432</v>
      </c>
      <c r="H28" s="26">
        <v>0</v>
      </c>
      <c r="I28" s="24">
        <v>57271700</v>
      </c>
      <c r="J28" s="6">
        <v>62194600</v>
      </c>
      <c r="K28" s="25">
        <v>65797950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7541930</v>
      </c>
      <c r="C31" s="6">
        <v>71126980</v>
      </c>
      <c r="D31" s="23">
        <v>18541378</v>
      </c>
      <c r="E31" s="24">
        <v>46550000</v>
      </c>
      <c r="F31" s="6">
        <v>36040170</v>
      </c>
      <c r="G31" s="25">
        <v>36040170</v>
      </c>
      <c r="H31" s="26">
        <v>0</v>
      </c>
      <c r="I31" s="24">
        <v>81366304</v>
      </c>
      <c r="J31" s="6">
        <v>30335033</v>
      </c>
      <c r="K31" s="25">
        <v>26898921</v>
      </c>
    </row>
    <row r="32" spans="1:11" ht="13.5">
      <c r="A32" s="33" t="s">
        <v>37</v>
      </c>
      <c r="B32" s="7">
        <f>SUM(B28:B31)</f>
        <v>30523586</v>
      </c>
      <c r="C32" s="7">
        <f aca="true" t="shared" si="5" ref="C32:K32">SUM(C28:C31)</f>
        <v>23643117</v>
      </c>
      <c r="D32" s="69">
        <f t="shared" si="5"/>
        <v>14549635</v>
      </c>
      <c r="E32" s="70">
        <f t="shared" si="5"/>
        <v>104203600</v>
      </c>
      <c r="F32" s="7">
        <f t="shared" si="5"/>
        <v>93486602</v>
      </c>
      <c r="G32" s="71">
        <f t="shared" si="5"/>
        <v>93486602</v>
      </c>
      <c r="H32" s="72">
        <f t="shared" si="5"/>
        <v>0</v>
      </c>
      <c r="I32" s="70">
        <f t="shared" si="5"/>
        <v>138638004</v>
      </c>
      <c r="J32" s="7">
        <f t="shared" si="5"/>
        <v>92529633</v>
      </c>
      <c r="K32" s="71">
        <f t="shared" si="5"/>
        <v>92696871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239807432</v>
      </c>
      <c r="C35" s="6">
        <v>-226875496</v>
      </c>
      <c r="D35" s="23">
        <v>-51423828</v>
      </c>
      <c r="E35" s="24">
        <v>0</v>
      </c>
      <c r="F35" s="6">
        <v>133744066</v>
      </c>
      <c r="G35" s="25">
        <v>133744066</v>
      </c>
      <c r="H35" s="26">
        <v>951616148</v>
      </c>
      <c r="I35" s="24">
        <v>225216891</v>
      </c>
      <c r="J35" s="6">
        <v>281401971</v>
      </c>
      <c r="K35" s="25">
        <v>339891032</v>
      </c>
    </row>
    <row r="36" spans="1:11" ht="13.5">
      <c r="A36" s="22" t="s">
        <v>40</v>
      </c>
      <c r="B36" s="6">
        <v>868117766</v>
      </c>
      <c r="C36" s="6">
        <v>-71977647</v>
      </c>
      <c r="D36" s="23">
        <v>-67099706</v>
      </c>
      <c r="E36" s="24">
        <v>109870266</v>
      </c>
      <c r="F36" s="6">
        <v>128133523</v>
      </c>
      <c r="G36" s="25">
        <v>128133523</v>
      </c>
      <c r="H36" s="26">
        <v>1864258846</v>
      </c>
      <c r="I36" s="24">
        <v>1211306930</v>
      </c>
      <c r="J36" s="6">
        <v>1169707329</v>
      </c>
      <c r="K36" s="25">
        <v>1193767784</v>
      </c>
    </row>
    <row r="37" spans="1:11" ht="13.5">
      <c r="A37" s="22" t="s">
        <v>41</v>
      </c>
      <c r="B37" s="6">
        <v>63493097</v>
      </c>
      <c r="C37" s="6">
        <v>-11366699</v>
      </c>
      <c r="D37" s="23">
        <v>-9956098</v>
      </c>
      <c r="E37" s="24">
        <v>0</v>
      </c>
      <c r="F37" s="6">
        <v>74443831</v>
      </c>
      <c r="G37" s="25">
        <v>74443831</v>
      </c>
      <c r="H37" s="26">
        <v>860252909</v>
      </c>
      <c r="I37" s="24">
        <v>1048635</v>
      </c>
      <c r="J37" s="6">
        <v>1069608</v>
      </c>
      <c r="K37" s="25">
        <v>1091000</v>
      </c>
    </row>
    <row r="38" spans="1:11" ht="13.5">
      <c r="A38" s="22" t="s">
        <v>42</v>
      </c>
      <c r="B38" s="6">
        <v>38073697</v>
      </c>
      <c r="C38" s="6">
        <v>-626308</v>
      </c>
      <c r="D38" s="23">
        <v>-706995</v>
      </c>
      <c r="E38" s="24">
        <v>0</v>
      </c>
      <c r="F38" s="6">
        <v>60896619</v>
      </c>
      <c r="G38" s="25">
        <v>60896619</v>
      </c>
      <c r="H38" s="26">
        <v>480166</v>
      </c>
      <c r="I38" s="24">
        <v>36374551</v>
      </c>
      <c r="J38" s="6">
        <v>37884706</v>
      </c>
      <c r="K38" s="25">
        <v>28837861</v>
      </c>
    </row>
    <row r="39" spans="1:11" ht="13.5">
      <c r="A39" s="22" t="s">
        <v>43</v>
      </c>
      <c r="B39" s="6">
        <v>1006358404</v>
      </c>
      <c r="C39" s="6">
        <v>-6303386</v>
      </c>
      <c r="D39" s="23">
        <v>3</v>
      </c>
      <c r="E39" s="24">
        <v>45000000</v>
      </c>
      <c r="F39" s="6">
        <v>19509964</v>
      </c>
      <c r="G39" s="25">
        <v>19509964</v>
      </c>
      <c r="H39" s="26">
        <v>1789613285</v>
      </c>
      <c r="I39" s="24">
        <v>1257462631</v>
      </c>
      <c r="J39" s="6">
        <v>1319625353</v>
      </c>
      <c r="K39" s="25">
        <v>1411033081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116034643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536304540</v>
      </c>
      <c r="J42" s="6">
        <v>481681165</v>
      </c>
      <c r="K42" s="25">
        <v>510457420</v>
      </c>
    </row>
    <row r="43" spans="1:11" ht="13.5">
      <c r="A43" s="22" t="s">
        <v>46</v>
      </c>
      <c r="B43" s="6">
        <v>-231574623</v>
      </c>
      <c r="C43" s="6">
        <v>0</v>
      </c>
      <c r="D43" s="23">
        <v>0</v>
      </c>
      <c r="E43" s="24">
        <v>0</v>
      </c>
      <c r="F43" s="6">
        <v>-107027175</v>
      </c>
      <c r="G43" s="25">
        <v>-107027175</v>
      </c>
      <c r="H43" s="26">
        <v>0</v>
      </c>
      <c r="I43" s="24">
        <v>-138638004</v>
      </c>
      <c r="J43" s="6">
        <v>-92529633</v>
      </c>
      <c r="K43" s="25">
        <v>-92696871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6696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64465021</v>
      </c>
      <c r="C45" s="7">
        <v>0</v>
      </c>
      <c r="D45" s="69">
        <v>0</v>
      </c>
      <c r="E45" s="70">
        <v>0</v>
      </c>
      <c r="F45" s="7">
        <v>-107027175</v>
      </c>
      <c r="G45" s="71">
        <v>-107027175</v>
      </c>
      <c r="H45" s="72">
        <v>0</v>
      </c>
      <c r="I45" s="70">
        <v>478187155</v>
      </c>
      <c r="J45" s="7">
        <v>540741007</v>
      </c>
      <c r="K45" s="71">
        <v>623462551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65093100</v>
      </c>
      <c r="C48" s="6">
        <v>-180053142</v>
      </c>
      <c r="D48" s="23">
        <v>-37484892</v>
      </c>
      <c r="E48" s="24">
        <v>0</v>
      </c>
      <c r="F48" s="6">
        <v>36737227</v>
      </c>
      <c r="G48" s="25">
        <v>36737227</v>
      </c>
      <c r="H48" s="26">
        <v>589298501</v>
      </c>
      <c r="I48" s="24">
        <v>151589470</v>
      </c>
      <c r="J48" s="6">
        <v>205702002</v>
      </c>
      <c r="K48" s="25">
        <v>263077063</v>
      </c>
    </row>
    <row r="49" spans="1:11" ht="13.5">
      <c r="A49" s="22" t="s">
        <v>51</v>
      </c>
      <c r="B49" s="6">
        <f>+B75</f>
        <v>-126340284.51391894</v>
      </c>
      <c r="C49" s="6">
        <f aca="true" t="shared" si="6" ref="C49:K49">+C75</f>
        <v>-14075911</v>
      </c>
      <c r="D49" s="23">
        <f t="shared" si="6"/>
        <v>-12472197</v>
      </c>
      <c r="E49" s="24">
        <f t="shared" si="6"/>
        <v>0</v>
      </c>
      <c r="F49" s="6">
        <f t="shared" si="6"/>
        <v>74443831</v>
      </c>
      <c r="G49" s="25">
        <f t="shared" si="6"/>
        <v>74443831</v>
      </c>
      <c r="H49" s="26">
        <f t="shared" si="6"/>
        <v>395171168</v>
      </c>
      <c r="I49" s="24">
        <f t="shared" si="6"/>
        <v>-51457694.93080202</v>
      </c>
      <c r="J49" s="6">
        <f t="shared" si="6"/>
        <v>-48220599.80232215</v>
      </c>
      <c r="K49" s="25">
        <f t="shared" si="6"/>
        <v>-48926529.24116718</v>
      </c>
    </row>
    <row r="50" spans="1:11" ht="13.5">
      <c r="A50" s="33" t="s">
        <v>52</v>
      </c>
      <c r="B50" s="7">
        <f>+B48-B49</f>
        <v>191433384.51391894</v>
      </c>
      <c r="C50" s="7">
        <f aca="true" t="shared" si="7" ref="C50:K50">+C48-C49</f>
        <v>-165977231</v>
      </c>
      <c r="D50" s="69">
        <f t="shared" si="7"/>
        <v>-25012695</v>
      </c>
      <c r="E50" s="70">
        <f t="shared" si="7"/>
        <v>0</v>
      </c>
      <c r="F50" s="7">
        <f t="shared" si="7"/>
        <v>-37706604</v>
      </c>
      <c r="G50" s="71">
        <f t="shared" si="7"/>
        <v>-37706604</v>
      </c>
      <c r="H50" s="72">
        <f t="shared" si="7"/>
        <v>194127333</v>
      </c>
      <c r="I50" s="70">
        <f t="shared" si="7"/>
        <v>203047164.93080202</v>
      </c>
      <c r="J50" s="7">
        <f t="shared" si="7"/>
        <v>253922601.80232215</v>
      </c>
      <c r="K50" s="71">
        <f t="shared" si="7"/>
        <v>312003592.2411672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558566680</v>
      </c>
      <c r="C53" s="6">
        <v>-17517420</v>
      </c>
      <c r="D53" s="23">
        <v>-63107963</v>
      </c>
      <c r="E53" s="24">
        <v>12566666</v>
      </c>
      <c r="F53" s="6">
        <v>31194348</v>
      </c>
      <c r="G53" s="25">
        <v>31194348</v>
      </c>
      <c r="H53" s="26">
        <v>1298169365</v>
      </c>
      <c r="I53" s="24">
        <v>1094588926</v>
      </c>
      <c r="J53" s="6">
        <v>1086797696</v>
      </c>
      <c r="K53" s="25">
        <v>1112890913</v>
      </c>
    </row>
    <row r="54" spans="1:11" ht="13.5">
      <c r="A54" s="22" t="s">
        <v>55</v>
      </c>
      <c r="B54" s="6">
        <v>25613658</v>
      </c>
      <c r="C54" s="6">
        <v>0</v>
      </c>
      <c r="D54" s="23">
        <v>86384367</v>
      </c>
      <c r="E54" s="24">
        <v>30000000</v>
      </c>
      <c r="F54" s="6">
        <v>50000000</v>
      </c>
      <c r="G54" s="25">
        <v>50000000</v>
      </c>
      <c r="H54" s="26">
        <v>2146299</v>
      </c>
      <c r="I54" s="24">
        <v>68000000</v>
      </c>
      <c r="J54" s="6">
        <v>60000000</v>
      </c>
      <c r="K54" s="25">
        <v>64000000</v>
      </c>
    </row>
    <row r="55" spans="1:11" ht="13.5">
      <c r="A55" s="22" t="s">
        <v>56</v>
      </c>
      <c r="B55" s="6">
        <v>25353566</v>
      </c>
      <c r="C55" s="6">
        <v>-658547</v>
      </c>
      <c r="D55" s="23">
        <v>55516</v>
      </c>
      <c r="E55" s="24">
        <v>29050000</v>
      </c>
      <c r="F55" s="6">
        <v>20210470</v>
      </c>
      <c r="G55" s="25">
        <v>20210470</v>
      </c>
      <c r="H55" s="26">
        <v>191986306</v>
      </c>
      <c r="I55" s="24">
        <v>26600000</v>
      </c>
      <c r="J55" s="6">
        <v>8000000</v>
      </c>
      <c r="K55" s="25">
        <v>5000000</v>
      </c>
    </row>
    <row r="56" spans="1:11" ht="13.5">
      <c r="A56" s="22" t="s">
        <v>57</v>
      </c>
      <c r="B56" s="6">
        <v>16265310</v>
      </c>
      <c r="C56" s="6">
        <v>-3744233</v>
      </c>
      <c r="D56" s="23">
        <v>2043409</v>
      </c>
      <c r="E56" s="24">
        <v>14785000</v>
      </c>
      <c r="F56" s="6">
        <v>46365000</v>
      </c>
      <c r="G56" s="25">
        <v>46365000</v>
      </c>
      <c r="H56" s="26">
        <v>36141114</v>
      </c>
      <c r="I56" s="24">
        <v>44330000</v>
      </c>
      <c r="J56" s="6">
        <v>42080000</v>
      </c>
      <c r="K56" s="25">
        <v>46850000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1500000</v>
      </c>
      <c r="F60" s="6">
        <v>1500000</v>
      </c>
      <c r="G60" s="25">
        <v>1500000</v>
      </c>
      <c r="H60" s="26">
        <v>5000000</v>
      </c>
      <c r="I60" s="24">
        <v>5500000</v>
      </c>
      <c r="J60" s="6">
        <v>6000000</v>
      </c>
      <c r="K60" s="25">
        <v>6500000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1.093027740413624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0.7222595577572252</v>
      </c>
      <c r="J70" s="5">
        <f t="shared" si="8"/>
        <v>0.6581189398886953</v>
      </c>
      <c r="K70" s="5">
        <f t="shared" si="8"/>
        <v>0.658183039780324</v>
      </c>
    </row>
    <row r="71" spans="1:11" ht="12.75" hidden="1">
      <c r="A71" s="2" t="s">
        <v>108</v>
      </c>
      <c r="B71" s="2">
        <f>+B83</f>
        <v>54249578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89017540</v>
      </c>
      <c r="J71" s="2">
        <f t="shared" si="9"/>
        <v>69083165</v>
      </c>
      <c r="K71" s="2">
        <f t="shared" si="9"/>
        <v>72448420</v>
      </c>
    </row>
    <row r="72" spans="1:11" ht="12.75" hidden="1">
      <c r="A72" s="2" t="s">
        <v>109</v>
      </c>
      <c r="B72" s="2">
        <f>+B77</f>
        <v>49632389</v>
      </c>
      <c r="C72" s="2">
        <f aca="true" t="shared" si="10" ref="C72:K72">+C77</f>
        <v>9727771</v>
      </c>
      <c r="D72" s="2">
        <f t="shared" si="10"/>
        <v>20220758</v>
      </c>
      <c r="E72" s="2">
        <f t="shared" si="10"/>
        <v>64949000</v>
      </c>
      <c r="F72" s="2">
        <f t="shared" si="10"/>
        <v>123829495</v>
      </c>
      <c r="G72" s="2">
        <f t="shared" si="10"/>
        <v>123829495</v>
      </c>
      <c r="H72" s="2">
        <f t="shared" si="10"/>
        <v>93610427</v>
      </c>
      <c r="I72" s="2">
        <f t="shared" si="10"/>
        <v>123248684</v>
      </c>
      <c r="J72" s="2">
        <f t="shared" si="10"/>
        <v>104970638</v>
      </c>
      <c r="K72" s="2">
        <f t="shared" si="10"/>
        <v>110073362</v>
      </c>
    </row>
    <row r="73" spans="1:11" ht="12.75" hidden="1">
      <c r="A73" s="2" t="s">
        <v>110</v>
      </c>
      <c r="B73" s="2">
        <f>+B74</f>
        <v>-171870557.66666672</v>
      </c>
      <c r="C73" s="2">
        <f aca="true" t="shared" si="11" ref="C73:K73">+(C78+C80+C81+C82)-(B78+B80+B81+B82)</f>
        <v>-216103474</v>
      </c>
      <c r="D73" s="2">
        <f t="shared" si="11"/>
        <v>30717644</v>
      </c>
      <c r="E73" s="2">
        <f t="shared" si="11"/>
        <v>12141264</v>
      </c>
      <c r="F73" s="2">
        <f>+(F78+F80+F81+F82)-(D78+D80+D81+D82)</f>
        <v>106812821</v>
      </c>
      <c r="G73" s="2">
        <f>+(G78+G80+G81+G82)-(D78+D80+D81+D82)</f>
        <v>106812821</v>
      </c>
      <c r="H73" s="2">
        <f>+(H78+H80+H81+H82)-(D78+D80+D81+D82)</f>
        <v>362063174</v>
      </c>
      <c r="I73" s="2">
        <f>+(I78+I80+I81+I82)-(E78+E80+E81+E82)</f>
        <v>71245433</v>
      </c>
      <c r="J73" s="2">
        <f t="shared" si="11"/>
        <v>2024909</v>
      </c>
      <c r="K73" s="2">
        <f t="shared" si="11"/>
        <v>1065407</v>
      </c>
    </row>
    <row r="74" spans="1:11" ht="12.75" hidden="1">
      <c r="A74" s="2" t="s">
        <v>111</v>
      </c>
      <c r="B74" s="2">
        <f>+TREND(C74:E74)</f>
        <v>-171870557.66666672</v>
      </c>
      <c r="C74" s="2">
        <f>+C73</f>
        <v>-216103474</v>
      </c>
      <c r="D74" s="2">
        <f aca="true" t="shared" si="12" ref="D74:K74">+D73</f>
        <v>30717644</v>
      </c>
      <c r="E74" s="2">
        <f t="shared" si="12"/>
        <v>12141264</v>
      </c>
      <c r="F74" s="2">
        <f t="shared" si="12"/>
        <v>106812821</v>
      </c>
      <c r="G74" s="2">
        <f t="shared" si="12"/>
        <v>106812821</v>
      </c>
      <c r="H74" s="2">
        <f t="shared" si="12"/>
        <v>362063174</v>
      </c>
      <c r="I74" s="2">
        <f t="shared" si="12"/>
        <v>71245433</v>
      </c>
      <c r="J74" s="2">
        <f t="shared" si="12"/>
        <v>2024909</v>
      </c>
      <c r="K74" s="2">
        <f t="shared" si="12"/>
        <v>1065407</v>
      </c>
    </row>
    <row r="75" spans="1:11" ht="12.75" hidden="1">
      <c r="A75" s="2" t="s">
        <v>112</v>
      </c>
      <c r="B75" s="2">
        <f>+B84-(((B80+B81+B78)*B70)-B79)</f>
        <v>-126340284.51391894</v>
      </c>
      <c r="C75" s="2">
        <f aca="true" t="shared" si="13" ref="C75:K75">+C84-(((C80+C81+C78)*C70)-C79)</f>
        <v>-14075911</v>
      </c>
      <c r="D75" s="2">
        <f t="shared" si="13"/>
        <v>-12472197</v>
      </c>
      <c r="E75" s="2">
        <f t="shared" si="13"/>
        <v>0</v>
      </c>
      <c r="F75" s="2">
        <f t="shared" si="13"/>
        <v>74443831</v>
      </c>
      <c r="G75" s="2">
        <f t="shared" si="13"/>
        <v>74443831</v>
      </c>
      <c r="H75" s="2">
        <f t="shared" si="13"/>
        <v>395171168</v>
      </c>
      <c r="I75" s="2">
        <f t="shared" si="13"/>
        <v>-51457694.93080202</v>
      </c>
      <c r="J75" s="2">
        <f t="shared" si="13"/>
        <v>-48220599.80232215</v>
      </c>
      <c r="K75" s="2">
        <f t="shared" si="13"/>
        <v>-48926529.24116718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49632389</v>
      </c>
      <c r="C77" s="3">
        <v>9727771</v>
      </c>
      <c r="D77" s="3">
        <v>20220758</v>
      </c>
      <c r="E77" s="3">
        <v>64949000</v>
      </c>
      <c r="F77" s="3">
        <v>123829495</v>
      </c>
      <c r="G77" s="3">
        <v>123829495</v>
      </c>
      <c r="H77" s="3">
        <v>93610427</v>
      </c>
      <c r="I77" s="3">
        <v>123248684</v>
      </c>
      <c r="J77" s="3">
        <v>104970638</v>
      </c>
      <c r="K77" s="3">
        <v>110073362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63020832</v>
      </c>
      <c r="C79" s="3">
        <v>-14075911</v>
      </c>
      <c r="D79" s="3">
        <v>-12472197</v>
      </c>
      <c r="E79" s="3">
        <v>0</v>
      </c>
      <c r="F79" s="3">
        <v>74443831</v>
      </c>
      <c r="G79" s="3">
        <v>74443831</v>
      </c>
      <c r="H79" s="3">
        <v>395171168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0</v>
      </c>
      <c r="C80" s="3">
        <v>-40611659</v>
      </c>
      <c r="D80" s="3">
        <v>-9842440</v>
      </c>
      <c r="E80" s="3">
        <v>0</v>
      </c>
      <c r="F80" s="3">
        <v>69260229</v>
      </c>
      <c r="G80" s="3">
        <v>69260229</v>
      </c>
      <c r="H80" s="3">
        <v>178790609</v>
      </c>
      <c r="I80" s="3">
        <v>71245433</v>
      </c>
      <c r="J80" s="3">
        <v>73270342</v>
      </c>
      <c r="K80" s="3">
        <v>74335749</v>
      </c>
    </row>
    <row r="81" spans="1:11" ht="12.75" hidden="1">
      <c r="A81" s="1" t="s">
        <v>70</v>
      </c>
      <c r="B81" s="3">
        <v>173244566</v>
      </c>
      <c r="C81" s="3">
        <v>-2247249</v>
      </c>
      <c r="D81" s="3">
        <v>-2298824</v>
      </c>
      <c r="E81" s="3">
        <v>0</v>
      </c>
      <c r="F81" s="3">
        <v>25411328</v>
      </c>
      <c r="G81" s="3">
        <v>25411328</v>
      </c>
      <c r="H81" s="3">
        <v>171131301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54249578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89017540</v>
      </c>
      <c r="J83" s="3">
        <v>69083165</v>
      </c>
      <c r="K83" s="3">
        <v>72448420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14279874</v>
      </c>
      <c r="C5" s="6">
        <v>62003319</v>
      </c>
      <c r="D5" s="23">
        <v>68760594</v>
      </c>
      <c r="E5" s="24">
        <v>90845448</v>
      </c>
      <c r="F5" s="6">
        <v>90845448</v>
      </c>
      <c r="G5" s="25">
        <v>90845448</v>
      </c>
      <c r="H5" s="26">
        <v>68768178</v>
      </c>
      <c r="I5" s="24">
        <v>94479240</v>
      </c>
      <c r="J5" s="6">
        <v>98258412</v>
      </c>
      <c r="K5" s="25">
        <v>102188772</v>
      </c>
    </row>
    <row r="6" spans="1:11" ht="13.5">
      <c r="A6" s="22" t="s">
        <v>19</v>
      </c>
      <c r="B6" s="6">
        <v>147043336</v>
      </c>
      <c r="C6" s="6">
        <v>150649451</v>
      </c>
      <c r="D6" s="23">
        <v>159776148</v>
      </c>
      <c r="E6" s="24">
        <v>198374016</v>
      </c>
      <c r="F6" s="6">
        <v>198374016</v>
      </c>
      <c r="G6" s="25">
        <v>198374016</v>
      </c>
      <c r="H6" s="26">
        <v>157402137</v>
      </c>
      <c r="I6" s="24">
        <v>206657544</v>
      </c>
      <c r="J6" s="6">
        <v>214923912</v>
      </c>
      <c r="K6" s="25">
        <v>223520928</v>
      </c>
    </row>
    <row r="7" spans="1:11" ht="13.5">
      <c r="A7" s="22" t="s">
        <v>20</v>
      </c>
      <c r="B7" s="6">
        <v>2583439</v>
      </c>
      <c r="C7" s="6">
        <v>178573</v>
      </c>
      <c r="D7" s="23">
        <v>1764101</v>
      </c>
      <c r="E7" s="24">
        <v>4272444</v>
      </c>
      <c r="F7" s="6">
        <v>2272444</v>
      </c>
      <c r="G7" s="25">
        <v>2272444</v>
      </c>
      <c r="H7" s="26">
        <v>1475753</v>
      </c>
      <c r="I7" s="24">
        <v>2363340</v>
      </c>
      <c r="J7" s="6">
        <v>2457876</v>
      </c>
      <c r="K7" s="25">
        <v>2556192</v>
      </c>
    </row>
    <row r="8" spans="1:11" ht="13.5">
      <c r="A8" s="22" t="s">
        <v>21</v>
      </c>
      <c r="B8" s="6">
        <v>71425955</v>
      </c>
      <c r="C8" s="6">
        <v>77791148</v>
      </c>
      <c r="D8" s="23">
        <v>84840258</v>
      </c>
      <c r="E8" s="24">
        <v>93655008</v>
      </c>
      <c r="F8" s="6">
        <v>94045643</v>
      </c>
      <c r="G8" s="25">
        <v>94045643</v>
      </c>
      <c r="H8" s="26">
        <v>94606040</v>
      </c>
      <c r="I8" s="24">
        <v>103273992</v>
      </c>
      <c r="J8" s="6">
        <v>111756312</v>
      </c>
      <c r="K8" s="25">
        <v>121114500</v>
      </c>
    </row>
    <row r="9" spans="1:11" ht="13.5">
      <c r="A9" s="22" t="s">
        <v>22</v>
      </c>
      <c r="B9" s="6">
        <v>48851242</v>
      </c>
      <c r="C9" s="6">
        <v>37832968</v>
      </c>
      <c r="D9" s="23">
        <v>33090374</v>
      </c>
      <c r="E9" s="24">
        <v>43417521</v>
      </c>
      <c r="F9" s="6">
        <v>38102425</v>
      </c>
      <c r="G9" s="25">
        <v>38102425</v>
      </c>
      <c r="H9" s="26">
        <v>35735896</v>
      </c>
      <c r="I9" s="24">
        <v>39423840</v>
      </c>
      <c r="J9" s="6">
        <v>41000772</v>
      </c>
      <c r="K9" s="25">
        <v>42640824</v>
      </c>
    </row>
    <row r="10" spans="1:11" ht="25.5">
      <c r="A10" s="27" t="s">
        <v>102</v>
      </c>
      <c r="B10" s="28">
        <f>SUM(B5:B9)</f>
        <v>284183846</v>
      </c>
      <c r="C10" s="29">
        <f aca="true" t="shared" si="0" ref="C10:K10">SUM(C5:C9)</f>
        <v>328455459</v>
      </c>
      <c r="D10" s="30">
        <f t="shared" si="0"/>
        <v>348231475</v>
      </c>
      <c r="E10" s="28">
        <f t="shared" si="0"/>
        <v>430564437</v>
      </c>
      <c r="F10" s="29">
        <f t="shared" si="0"/>
        <v>423639976</v>
      </c>
      <c r="G10" s="31">
        <f t="shared" si="0"/>
        <v>423639976</v>
      </c>
      <c r="H10" s="32">
        <f t="shared" si="0"/>
        <v>357988004</v>
      </c>
      <c r="I10" s="28">
        <f t="shared" si="0"/>
        <v>446197956</v>
      </c>
      <c r="J10" s="29">
        <f t="shared" si="0"/>
        <v>468397284</v>
      </c>
      <c r="K10" s="31">
        <f t="shared" si="0"/>
        <v>492021216</v>
      </c>
    </row>
    <row r="11" spans="1:11" ht="13.5">
      <c r="A11" s="22" t="s">
        <v>23</v>
      </c>
      <c r="B11" s="6">
        <v>109988987</v>
      </c>
      <c r="C11" s="6">
        <v>121821402</v>
      </c>
      <c r="D11" s="23">
        <v>119513976</v>
      </c>
      <c r="E11" s="24">
        <v>132354984</v>
      </c>
      <c r="F11" s="6">
        <v>142713935</v>
      </c>
      <c r="G11" s="25">
        <v>142713935</v>
      </c>
      <c r="H11" s="26">
        <v>131715214</v>
      </c>
      <c r="I11" s="24">
        <v>144153192</v>
      </c>
      <c r="J11" s="6">
        <v>153523020</v>
      </c>
      <c r="K11" s="25">
        <v>163501980</v>
      </c>
    </row>
    <row r="12" spans="1:11" ht="13.5">
      <c r="A12" s="22" t="s">
        <v>24</v>
      </c>
      <c r="B12" s="6">
        <v>6618101</v>
      </c>
      <c r="C12" s="6">
        <v>9435850</v>
      </c>
      <c r="D12" s="23">
        <v>7363904</v>
      </c>
      <c r="E12" s="24">
        <v>7842828</v>
      </c>
      <c r="F12" s="6">
        <v>7411475</v>
      </c>
      <c r="G12" s="25">
        <v>7411475</v>
      </c>
      <c r="H12" s="26">
        <v>6446091</v>
      </c>
      <c r="I12" s="24">
        <v>8234976</v>
      </c>
      <c r="J12" s="6">
        <v>8646720</v>
      </c>
      <c r="K12" s="25">
        <v>9079056</v>
      </c>
    </row>
    <row r="13" spans="1:11" ht="13.5">
      <c r="A13" s="22" t="s">
        <v>103</v>
      </c>
      <c r="B13" s="6">
        <v>49274285</v>
      </c>
      <c r="C13" s="6">
        <v>59078954</v>
      </c>
      <c r="D13" s="23">
        <v>29950597</v>
      </c>
      <c r="E13" s="24">
        <v>50880000</v>
      </c>
      <c r="F13" s="6">
        <v>30880000</v>
      </c>
      <c r="G13" s="25">
        <v>30880000</v>
      </c>
      <c r="H13" s="26">
        <v>215842</v>
      </c>
      <c r="I13" s="24">
        <v>33967992</v>
      </c>
      <c r="J13" s="6">
        <v>37364796</v>
      </c>
      <c r="K13" s="25">
        <v>41101284</v>
      </c>
    </row>
    <row r="14" spans="1:11" ht="13.5">
      <c r="A14" s="22" t="s">
        <v>25</v>
      </c>
      <c r="B14" s="6">
        <v>10317130</v>
      </c>
      <c r="C14" s="6">
        <v>12295197</v>
      </c>
      <c r="D14" s="23">
        <v>7367752</v>
      </c>
      <c r="E14" s="24">
        <v>6999996</v>
      </c>
      <c r="F14" s="6">
        <v>12000000</v>
      </c>
      <c r="G14" s="25">
        <v>12000000</v>
      </c>
      <c r="H14" s="26">
        <v>3600781</v>
      </c>
      <c r="I14" s="24">
        <v>12600000</v>
      </c>
      <c r="J14" s="6">
        <v>13293000</v>
      </c>
      <c r="K14" s="25">
        <v>14024112</v>
      </c>
    </row>
    <row r="15" spans="1:11" ht="13.5">
      <c r="A15" s="22" t="s">
        <v>26</v>
      </c>
      <c r="B15" s="6">
        <v>94072082</v>
      </c>
      <c r="C15" s="6">
        <v>94302858</v>
      </c>
      <c r="D15" s="23">
        <v>113656001</v>
      </c>
      <c r="E15" s="24">
        <v>136190748</v>
      </c>
      <c r="F15" s="6">
        <v>129806210</v>
      </c>
      <c r="G15" s="25">
        <v>129806210</v>
      </c>
      <c r="H15" s="26">
        <v>112879086</v>
      </c>
      <c r="I15" s="24">
        <v>142316160</v>
      </c>
      <c r="J15" s="6">
        <v>150336096</v>
      </c>
      <c r="K15" s="25">
        <v>163459440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89624340</v>
      </c>
      <c r="C17" s="6">
        <v>164721587</v>
      </c>
      <c r="D17" s="23">
        <v>103013744</v>
      </c>
      <c r="E17" s="24">
        <v>89778548</v>
      </c>
      <c r="F17" s="6">
        <v>94288282</v>
      </c>
      <c r="G17" s="25">
        <v>94288282</v>
      </c>
      <c r="H17" s="26">
        <v>69540958</v>
      </c>
      <c r="I17" s="24">
        <v>82954608</v>
      </c>
      <c r="J17" s="6">
        <v>86464184</v>
      </c>
      <c r="K17" s="25">
        <v>93834876</v>
      </c>
    </row>
    <row r="18" spans="1:11" ht="13.5">
      <c r="A18" s="33" t="s">
        <v>28</v>
      </c>
      <c r="B18" s="34">
        <f>SUM(B11:B17)</f>
        <v>359894925</v>
      </c>
      <c r="C18" s="35">
        <f aca="true" t="shared" si="1" ref="C18:K18">SUM(C11:C17)</f>
        <v>461655848</v>
      </c>
      <c r="D18" s="36">
        <f t="shared" si="1"/>
        <v>380865974</v>
      </c>
      <c r="E18" s="34">
        <f t="shared" si="1"/>
        <v>424047104</v>
      </c>
      <c r="F18" s="35">
        <f t="shared" si="1"/>
        <v>417099902</v>
      </c>
      <c r="G18" s="37">
        <f t="shared" si="1"/>
        <v>417099902</v>
      </c>
      <c r="H18" s="38">
        <f t="shared" si="1"/>
        <v>324397972</v>
      </c>
      <c r="I18" s="34">
        <f t="shared" si="1"/>
        <v>424226928</v>
      </c>
      <c r="J18" s="35">
        <f t="shared" si="1"/>
        <v>449627816</v>
      </c>
      <c r="K18" s="37">
        <f t="shared" si="1"/>
        <v>485000748</v>
      </c>
    </row>
    <row r="19" spans="1:11" ht="13.5">
      <c r="A19" s="33" t="s">
        <v>29</v>
      </c>
      <c r="B19" s="39">
        <f>+B10-B18</f>
        <v>-75711079</v>
      </c>
      <c r="C19" s="40">
        <f aca="true" t="shared" si="2" ref="C19:K19">+C10-C18</f>
        <v>-133200389</v>
      </c>
      <c r="D19" s="41">
        <f t="shared" si="2"/>
        <v>-32634499</v>
      </c>
      <c r="E19" s="39">
        <f t="shared" si="2"/>
        <v>6517333</v>
      </c>
      <c r="F19" s="40">
        <f t="shared" si="2"/>
        <v>6540074</v>
      </c>
      <c r="G19" s="42">
        <f t="shared" si="2"/>
        <v>6540074</v>
      </c>
      <c r="H19" s="43">
        <f t="shared" si="2"/>
        <v>33590032</v>
      </c>
      <c r="I19" s="39">
        <f t="shared" si="2"/>
        <v>21971028</v>
      </c>
      <c r="J19" s="40">
        <f t="shared" si="2"/>
        <v>18769468</v>
      </c>
      <c r="K19" s="42">
        <f t="shared" si="2"/>
        <v>7020468</v>
      </c>
    </row>
    <row r="20" spans="1:11" ht="25.5">
      <c r="A20" s="44" t="s">
        <v>30</v>
      </c>
      <c r="B20" s="45">
        <v>104502239</v>
      </c>
      <c r="C20" s="46">
        <v>83244218</v>
      </c>
      <c r="D20" s="47">
        <v>87320101</v>
      </c>
      <c r="E20" s="45">
        <v>76911000</v>
      </c>
      <c r="F20" s="46">
        <v>85611000</v>
      </c>
      <c r="G20" s="48">
        <v>85611000</v>
      </c>
      <c r="H20" s="49">
        <v>30873557</v>
      </c>
      <c r="I20" s="45">
        <v>77494992</v>
      </c>
      <c r="J20" s="46">
        <v>84406704</v>
      </c>
      <c r="K20" s="48">
        <v>66683496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28791160</v>
      </c>
      <c r="C22" s="58">
        <f aca="true" t="shared" si="3" ref="C22:K22">SUM(C19:C21)</f>
        <v>-49956171</v>
      </c>
      <c r="D22" s="59">
        <f t="shared" si="3"/>
        <v>54685602</v>
      </c>
      <c r="E22" s="57">
        <f t="shared" si="3"/>
        <v>83428333</v>
      </c>
      <c r="F22" s="58">
        <f t="shared" si="3"/>
        <v>92151074</v>
      </c>
      <c r="G22" s="60">
        <f t="shared" si="3"/>
        <v>92151074</v>
      </c>
      <c r="H22" s="61">
        <f t="shared" si="3"/>
        <v>64463589</v>
      </c>
      <c r="I22" s="57">
        <f t="shared" si="3"/>
        <v>99466020</v>
      </c>
      <c r="J22" s="58">
        <f t="shared" si="3"/>
        <v>103176172</v>
      </c>
      <c r="K22" s="60">
        <f t="shared" si="3"/>
        <v>73703964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28791160</v>
      </c>
      <c r="C24" s="40">
        <f aca="true" t="shared" si="4" ref="C24:K24">SUM(C22:C23)</f>
        <v>-49956171</v>
      </c>
      <c r="D24" s="41">
        <f t="shared" si="4"/>
        <v>54685602</v>
      </c>
      <c r="E24" s="39">
        <f t="shared" si="4"/>
        <v>83428333</v>
      </c>
      <c r="F24" s="40">
        <f t="shared" si="4"/>
        <v>92151074</v>
      </c>
      <c r="G24" s="42">
        <f t="shared" si="4"/>
        <v>92151074</v>
      </c>
      <c r="H24" s="43">
        <f t="shared" si="4"/>
        <v>64463589</v>
      </c>
      <c r="I24" s="39">
        <f t="shared" si="4"/>
        <v>99466020</v>
      </c>
      <c r="J24" s="40">
        <f t="shared" si="4"/>
        <v>103176172</v>
      </c>
      <c r="K24" s="42">
        <f t="shared" si="4"/>
        <v>73703964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109187656</v>
      </c>
      <c r="C27" s="7">
        <v>52923522</v>
      </c>
      <c r="D27" s="69">
        <v>94901517</v>
      </c>
      <c r="E27" s="70">
        <v>75615456</v>
      </c>
      <c r="F27" s="7">
        <v>84315451</v>
      </c>
      <c r="G27" s="71">
        <v>84315451</v>
      </c>
      <c r="H27" s="72">
        <v>35754336</v>
      </c>
      <c r="I27" s="70">
        <v>85415000</v>
      </c>
      <c r="J27" s="7">
        <v>84656700</v>
      </c>
      <c r="K27" s="71">
        <v>64385500</v>
      </c>
    </row>
    <row r="28" spans="1:11" ht="13.5">
      <c r="A28" s="73" t="s">
        <v>34</v>
      </c>
      <c r="B28" s="6">
        <v>107277656</v>
      </c>
      <c r="C28" s="6">
        <v>37770647</v>
      </c>
      <c r="D28" s="23">
        <v>81134238</v>
      </c>
      <c r="E28" s="24">
        <v>75615456</v>
      </c>
      <c r="F28" s="6">
        <v>84315451</v>
      </c>
      <c r="G28" s="25">
        <v>84315451</v>
      </c>
      <c r="H28" s="26">
        <v>0</v>
      </c>
      <c r="I28" s="24">
        <v>77495000</v>
      </c>
      <c r="J28" s="6">
        <v>84406700</v>
      </c>
      <c r="K28" s="25">
        <v>64135500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1910000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7920000</v>
      </c>
      <c r="J31" s="6">
        <v>250000</v>
      </c>
      <c r="K31" s="25">
        <v>250000</v>
      </c>
    </row>
    <row r="32" spans="1:11" ht="13.5">
      <c r="A32" s="33" t="s">
        <v>37</v>
      </c>
      <c r="B32" s="7">
        <f>SUM(B28:B31)</f>
        <v>109187656</v>
      </c>
      <c r="C32" s="7">
        <f aca="true" t="shared" si="5" ref="C32:K32">SUM(C28:C31)</f>
        <v>37770647</v>
      </c>
      <c r="D32" s="69">
        <f t="shared" si="5"/>
        <v>81134238</v>
      </c>
      <c r="E32" s="70">
        <f t="shared" si="5"/>
        <v>75615456</v>
      </c>
      <c r="F32" s="7">
        <f t="shared" si="5"/>
        <v>84315451</v>
      </c>
      <c r="G32" s="71">
        <f t="shared" si="5"/>
        <v>84315451</v>
      </c>
      <c r="H32" s="72">
        <f t="shared" si="5"/>
        <v>0</v>
      </c>
      <c r="I32" s="70">
        <f t="shared" si="5"/>
        <v>85415000</v>
      </c>
      <c r="J32" s="7">
        <f t="shared" si="5"/>
        <v>84656700</v>
      </c>
      <c r="K32" s="71">
        <f t="shared" si="5"/>
        <v>64385500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52744903</v>
      </c>
      <c r="C35" s="6">
        <v>222215259</v>
      </c>
      <c r="D35" s="23">
        <v>114160720</v>
      </c>
      <c r="E35" s="24">
        <v>7812877</v>
      </c>
      <c r="F35" s="6">
        <v>57915446</v>
      </c>
      <c r="G35" s="25">
        <v>57915446</v>
      </c>
      <c r="H35" s="26">
        <v>270982345</v>
      </c>
      <c r="I35" s="24">
        <v>155232766</v>
      </c>
      <c r="J35" s="6">
        <v>221944345</v>
      </c>
      <c r="K35" s="25">
        <v>286795636</v>
      </c>
    </row>
    <row r="36" spans="1:11" ht="13.5">
      <c r="A36" s="22" t="s">
        <v>40</v>
      </c>
      <c r="B36" s="6">
        <v>1011535978</v>
      </c>
      <c r="C36" s="6">
        <v>977526207</v>
      </c>
      <c r="D36" s="23">
        <v>969632159</v>
      </c>
      <c r="E36" s="24">
        <v>75615456</v>
      </c>
      <c r="F36" s="6">
        <v>1127887629</v>
      </c>
      <c r="G36" s="25">
        <v>1127887629</v>
      </c>
      <c r="H36" s="26">
        <v>1003075752</v>
      </c>
      <c r="I36" s="24">
        <v>1093682924</v>
      </c>
      <c r="J36" s="6">
        <v>1140974825</v>
      </c>
      <c r="K36" s="25">
        <v>1164259041</v>
      </c>
    </row>
    <row r="37" spans="1:11" ht="13.5">
      <c r="A37" s="22" t="s">
        <v>41</v>
      </c>
      <c r="B37" s="6">
        <v>162575655</v>
      </c>
      <c r="C37" s="6">
        <v>429687710</v>
      </c>
      <c r="D37" s="23">
        <v>247810886</v>
      </c>
      <c r="E37" s="24">
        <v>0</v>
      </c>
      <c r="F37" s="6">
        <v>204297648</v>
      </c>
      <c r="G37" s="25">
        <v>204297648</v>
      </c>
      <c r="H37" s="26">
        <v>393589365</v>
      </c>
      <c r="I37" s="24">
        <v>141092196</v>
      </c>
      <c r="J37" s="6">
        <v>145562905</v>
      </c>
      <c r="K37" s="25">
        <v>163664532</v>
      </c>
    </row>
    <row r="38" spans="1:11" ht="13.5">
      <c r="A38" s="22" t="s">
        <v>42</v>
      </c>
      <c r="B38" s="6">
        <v>85540403</v>
      </c>
      <c r="C38" s="6">
        <v>0</v>
      </c>
      <c r="D38" s="23">
        <v>25540089</v>
      </c>
      <c r="E38" s="24">
        <v>0</v>
      </c>
      <c r="F38" s="6">
        <v>90000000</v>
      </c>
      <c r="G38" s="25">
        <v>90000000</v>
      </c>
      <c r="H38" s="26">
        <v>-12881192</v>
      </c>
      <c r="I38" s="24">
        <v>55000000</v>
      </c>
      <c r="J38" s="6">
        <v>55000000</v>
      </c>
      <c r="K38" s="25">
        <v>55000000</v>
      </c>
    </row>
    <row r="39" spans="1:11" ht="13.5">
      <c r="A39" s="22" t="s">
        <v>43</v>
      </c>
      <c r="B39" s="6">
        <v>816164823</v>
      </c>
      <c r="C39" s="6">
        <v>820009939</v>
      </c>
      <c r="D39" s="23">
        <v>755756315</v>
      </c>
      <c r="E39" s="24">
        <v>0</v>
      </c>
      <c r="F39" s="6">
        <v>891505429</v>
      </c>
      <c r="G39" s="25">
        <v>891505429</v>
      </c>
      <c r="H39" s="26">
        <v>828889056</v>
      </c>
      <c r="I39" s="24">
        <v>1052823495</v>
      </c>
      <c r="J39" s="6">
        <v>1162356266</v>
      </c>
      <c r="K39" s="25">
        <v>1232390143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130060102</v>
      </c>
      <c r="C42" s="6">
        <v>139285056</v>
      </c>
      <c r="D42" s="23">
        <v>451168833</v>
      </c>
      <c r="E42" s="24">
        <v>198752328</v>
      </c>
      <c r="F42" s="6">
        <v>501568420</v>
      </c>
      <c r="G42" s="25">
        <v>501568420</v>
      </c>
      <c r="H42" s="26">
        <v>516327204</v>
      </c>
      <c r="I42" s="24">
        <v>30691032</v>
      </c>
      <c r="J42" s="6">
        <v>43823664</v>
      </c>
      <c r="K42" s="25">
        <v>52569406</v>
      </c>
    </row>
    <row r="43" spans="1:11" ht="13.5">
      <c r="A43" s="22" t="s">
        <v>46</v>
      </c>
      <c r="B43" s="6">
        <v>-149934739</v>
      </c>
      <c r="C43" s="6">
        <v>-66101536</v>
      </c>
      <c r="D43" s="23">
        <v>-86530604</v>
      </c>
      <c r="E43" s="24">
        <v>-75432987</v>
      </c>
      <c r="F43" s="6">
        <v>-84132982</v>
      </c>
      <c r="G43" s="25">
        <v>-84132982</v>
      </c>
      <c r="H43" s="26">
        <v>-44773989</v>
      </c>
      <c r="I43" s="24">
        <v>-85414992</v>
      </c>
      <c r="J43" s="6">
        <v>-84656700</v>
      </c>
      <c r="K43" s="25">
        <v>-64385500</v>
      </c>
    </row>
    <row r="44" spans="1:11" ht="13.5">
      <c r="A44" s="22" t="s">
        <v>47</v>
      </c>
      <c r="B44" s="6">
        <v>-23183151</v>
      </c>
      <c r="C44" s="6">
        <v>5649711</v>
      </c>
      <c r="D44" s="23">
        <v>546536</v>
      </c>
      <c r="E44" s="24">
        <v>-6196247</v>
      </c>
      <c r="F44" s="6">
        <v>5778686</v>
      </c>
      <c r="G44" s="25">
        <v>5778686</v>
      </c>
      <c r="H44" s="26">
        <v>-5995436</v>
      </c>
      <c r="I44" s="24">
        <v>57788</v>
      </c>
      <c r="J44" s="6">
        <v>-1</v>
      </c>
      <c r="K44" s="25">
        <v>0</v>
      </c>
    </row>
    <row r="45" spans="1:11" ht="13.5">
      <c r="A45" s="33" t="s">
        <v>48</v>
      </c>
      <c r="B45" s="7">
        <v>-41756747</v>
      </c>
      <c r="C45" s="7">
        <v>77583072</v>
      </c>
      <c r="D45" s="69">
        <v>364630424</v>
      </c>
      <c r="E45" s="70">
        <v>117123094</v>
      </c>
      <c r="F45" s="7">
        <v>336128567</v>
      </c>
      <c r="G45" s="71">
        <v>336128567</v>
      </c>
      <c r="H45" s="72">
        <v>737614407</v>
      </c>
      <c r="I45" s="70">
        <v>-40317357</v>
      </c>
      <c r="J45" s="7">
        <v>-37987604</v>
      </c>
      <c r="K45" s="71">
        <v>29158325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1301041</v>
      </c>
      <c r="C48" s="6">
        <v>3611734</v>
      </c>
      <c r="D48" s="23">
        <v>13086690</v>
      </c>
      <c r="E48" s="24">
        <v>14152837</v>
      </c>
      <c r="F48" s="6">
        <v>16298573</v>
      </c>
      <c r="G48" s="25">
        <v>16298573</v>
      </c>
      <c r="H48" s="26">
        <v>97381643</v>
      </c>
      <c r="I48" s="24">
        <v>21633691</v>
      </c>
      <c r="J48" s="6">
        <v>22186253</v>
      </c>
      <c r="K48" s="25">
        <v>67934776</v>
      </c>
    </row>
    <row r="49" spans="1:11" ht="13.5">
      <c r="A49" s="22" t="s">
        <v>51</v>
      </c>
      <c r="B49" s="6">
        <f>+B75</f>
        <v>87135599.29731286</v>
      </c>
      <c r="C49" s="6">
        <f aca="true" t="shared" si="6" ref="C49:K49">+C75</f>
        <v>347801260.93444395</v>
      </c>
      <c r="D49" s="23">
        <f t="shared" si="6"/>
        <v>170920416.38340384</v>
      </c>
      <c r="E49" s="24">
        <f t="shared" si="6"/>
        <v>14163874.986089433</v>
      </c>
      <c r="F49" s="6">
        <f t="shared" si="6"/>
        <v>169038318.33434469</v>
      </c>
      <c r="G49" s="25">
        <f t="shared" si="6"/>
        <v>169038318.33434469</v>
      </c>
      <c r="H49" s="26">
        <f t="shared" si="6"/>
        <v>223114727.52408314</v>
      </c>
      <c r="I49" s="24">
        <f t="shared" si="6"/>
        <v>14562268.038583308</v>
      </c>
      <c r="J49" s="6">
        <f t="shared" si="6"/>
        <v>-42940591.868659854</v>
      </c>
      <c r="K49" s="25">
        <f t="shared" si="6"/>
        <v>-43432594.25855127</v>
      </c>
    </row>
    <row r="50" spans="1:11" ht="13.5">
      <c r="A50" s="33" t="s">
        <v>52</v>
      </c>
      <c r="B50" s="7">
        <f>+B48-B49</f>
        <v>-85834558.29731286</v>
      </c>
      <c r="C50" s="7">
        <f aca="true" t="shared" si="7" ref="C50:K50">+C48-C49</f>
        <v>-344189526.93444395</v>
      </c>
      <c r="D50" s="69">
        <f t="shared" si="7"/>
        <v>-157833726.38340384</v>
      </c>
      <c r="E50" s="70">
        <f t="shared" si="7"/>
        <v>-11037.986089432612</v>
      </c>
      <c r="F50" s="7">
        <f t="shared" si="7"/>
        <v>-152739745.33434469</v>
      </c>
      <c r="G50" s="71">
        <f t="shared" si="7"/>
        <v>-152739745.33434469</v>
      </c>
      <c r="H50" s="72">
        <f t="shared" si="7"/>
        <v>-125733084.52408314</v>
      </c>
      <c r="I50" s="70">
        <f t="shared" si="7"/>
        <v>7071422.961416692</v>
      </c>
      <c r="J50" s="7">
        <f t="shared" si="7"/>
        <v>65126844.868659854</v>
      </c>
      <c r="K50" s="71">
        <f t="shared" si="7"/>
        <v>111367370.25855127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815453858</v>
      </c>
      <c r="C53" s="6">
        <v>962780712</v>
      </c>
      <c r="D53" s="23">
        <v>916576764</v>
      </c>
      <c r="E53" s="24">
        <v>75615456</v>
      </c>
      <c r="F53" s="6">
        <v>1077136938</v>
      </c>
      <c r="G53" s="25">
        <v>1077136938</v>
      </c>
      <c r="H53" s="26">
        <v>941123793</v>
      </c>
      <c r="I53" s="24">
        <v>1031791372</v>
      </c>
      <c r="J53" s="6">
        <v>1133040738</v>
      </c>
      <c r="K53" s="25">
        <v>1150859781</v>
      </c>
    </row>
    <row r="54" spans="1:11" ht="13.5">
      <c r="A54" s="22" t="s">
        <v>55</v>
      </c>
      <c r="B54" s="6">
        <v>49274285</v>
      </c>
      <c r="C54" s="6">
        <v>0</v>
      </c>
      <c r="D54" s="23">
        <v>29950597</v>
      </c>
      <c r="E54" s="24">
        <v>50880000</v>
      </c>
      <c r="F54" s="6">
        <v>30880000</v>
      </c>
      <c r="G54" s="25">
        <v>30880000</v>
      </c>
      <c r="H54" s="26">
        <v>215842</v>
      </c>
      <c r="I54" s="24">
        <v>33967992</v>
      </c>
      <c r="J54" s="6">
        <v>37364796</v>
      </c>
      <c r="K54" s="25">
        <v>41101284</v>
      </c>
    </row>
    <row r="55" spans="1:11" ht="13.5">
      <c r="A55" s="22" t="s">
        <v>56</v>
      </c>
      <c r="B55" s="6">
        <v>0</v>
      </c>
      <c r="C55" s="6">
        <v>-12480868</v>
      </c>
      <c r="D55" s="23">
        <v>14436610</v>
      </c>
      <c r="E55" s="24">
        <v>0</v>
      </c>
      <c r="F55" s="6">
        <v>0</v>
      </c>
      <c r="G55" s="25">
        <v>0</v>
      </c>
      <c r="H55" s="26">
        <v>-8328351</v>
      </c>
      <c r="I55" s="24">
        <v>14844777</v>
      </c>
      <c r="J55" s="6">
        <v>12434087</v>
      </c>
      <c r="K55" s="25">
        <v>18723500</v>
      </c>
    </row>
    <row r="56" spans="1:11" ht="13.5">
      <c r="A56" s="22" t="s">
        <v>57</v>
      </c>
      <c r="B56" s="6">
        <v>22230000</v>
      </c>
      <c r="C56" s="6">
        <v>6142727</v>
      </c>
      <c r="D56" s="23">
        <v>16373068</v>
      </c>
      <c r="E56" s="24">
        <v>21950004</v>
      </c>
      <c r="F56" s="6">
        <v>11806210</v>
      </c>
      <c r="G56" s="25">
        <v>11806210</v>
      </c>
      <c r="H56" s="26">
        <v>8397235</v>
      </c>
      <c r="I56" s="24">
        <v>10706160</v>
      </c>
      <c r="J56" s="6">
        <v>11776776</v>
      </c>
      <c r="K56" s="25">
        <v>12954456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22040813</v>
      </c>
      <c r="D59" s="23">
        <v>23387354</v>
      </c>
      <c r="E59" s="24">
        <v>34135536</v>
      </c>
      <c r="F59" s="6">
        <v>34135536</v>
      </c>
      <c r="G59" s="25">
        <v>34135536</v>
      </c>
      <c r="H59" s="26">
        <v>34135536</v>
      </c>
      <c r="I59" s="24">
        <v>35389668</v>
      </c>
      <c r="J59" s="6">
        <v>36805260</v>
      </c>
      <c r="K59" s="25">
        <v>38277432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9868</v>
      </c>
      <c r="C62" s="98">
        <v>9868</v>
      </c>
      <c r="D62" s="99">
        <v>9868</v>
      </c>
      <c r="E62" s="97">
        <v>8268</v>
      </c>
      <c r="F62" s="98">
        <v>8268</v>
      </c>
      <c r="G62" s="99">
        <v>8268</v>
      </c>
      <c r="H62" s="100">
        <v>8268</v>
      </c>
      <c r="I62" s="97">
        <v>6668</v>
      </c>
      <c r="J62" s="98">
        <v>5268</v>
      </c>
      <c r="K62" s="99">
        <v>5268</v>
      </c>
    </row>
    <row r="63" spans="1:11" ht="13.5">
      <c r="A63" s="96" t="s">
        <v>63</v>
      </c>
      <c r="B63" s="97">
        <v>12068</v>
      </c>
      <c r="C63" s="98">
        <v>12068</v>
      </c>
      <c r="D63" s="99">
        <v>12068</v>
      </c>
      <c r="E63" s="97">
        <v>11000</v>
      </c>
      <c r="F63" s="98">
        <v>11000</v>
      </c>
      <c r="G63" s="99">
        <v>11000</v>
      </c>
      <c r="H63" s="100">
        <v>11000</v>
      </c>
      <c r="I63" s="97">
        <v>10200</v>
      </c>
      <c r="J63" s="98">
        <v>9800</v>
      </c>
      <c r="K63" s="99">
        <v>9800</v>
      </c>
    </row>
    <row r="64" spans="1:11" ht="13.5">
      <c r="A64" s="96" t="s">
        <v>64</v>
      </c>
      <c r="B64" s="97">
        <v>2725</v>
      </c>
      <c r="C64" s="98">
        <v>2725</v>
      </c>
      <c r="D64" s="99">
        <v>2725</v>
      </c>
      <c r="E64" s="97">
        <v>2365</v>
      </c>
      <c r="F64" s="98">
        <v>2365</v>
      </c>
      <c r="G64" s="99">
        <v>2365</v>
      </c>
      <c r="H64" s="100">
        <v>2365</v>
      </c>
      <c r="I64" s="97">
        <v>2065</v>
      </c>
      <c r="J64" s="98">
        <v>2065</v>
      </c>
      <c r="K64" s="99">
        <v>2065</v>
      </c>
    </row>
    <row r="65" spans="1:11" ht="13.5">
      <c r="A65" s="96" t="s">
        <v>65</v>
      </c>
      <c r="B65" s="97">
        <v>3445</v>
      </c>
      <c r="C65" s="98">
        <v>3445</v>
      </c>
      <c r="D65" s="99">
        <v>3445</v>
      </c>
      <c r="E65" s="97">
        <v>3445</v>
      </c>
      <c r="F65" s="98">
        <v>3445</v>
      </c>
      <c r="G65" s="99">
        <v>3445</v>
      </c>
      <c r="H65" s="100">
        <v>3445</v>
      </c>
      <c r="I65" s="97">
        <v>3445</v>
      </c>
      <c r="J65" s="98">
        <v>3445</v>
      </c>
      <c r="K65" s="99">
        <v>3445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1.0432145571718252</v>
      </c>
      <c r="C70" s="5">
        <f aca="true" t="shared" si="8" ref="C70:K70">IF(ISERROR(C71/C72),0,(C71/C72))</f>
        <v>0.06491478592882627</v>
      </c>
      <c r="D70" s="5">
        <f t="shared" si="8"/>
        <v>0.06751372795572853</v>
      </c>
      <c r="E70" s="5">
        <f t="shared" si="8"/>
        <v>0.08770260160780698</v>
      </c>
      <c r="F70" s="5">
        <f t="shared" si="8"/>
        <v>1.0211470352361594</v>
      </c>
      <c r="G70" s="5">
        <f t="shared" si="8"/>
        <v>1.0211470352361594</v>
      </c>
      <c r="H70" s="5">
        <f t="shared" si="8"/>
        <v>0.31285637006489336</v>
      </c>
      <c r="I70" s="5">
        <f t="shared" si="8"/>
        <v>0.9173753943968206</v>
      </c>
      <c r="J70" s="5">
        <f t="shared" si="8"/>
        <v>0.9225765175443298</v>
      </c>
      <c r="K70" s="5">
        <f t="shared" si="8"/>
        <v>0.9278075269308147</v>
      </c>
    </row>
    <row r="71" spans="1:11" ht="12.75" hidden="1">
      <c r="A71" s="2" t="s">
        <v>108</v>
      </c>
      <c r="B71" s="2">
        <f>+B83</f>
        <v>211019784</v>
      </c>
      <c r="C71" s="2">
        <f aca="true" t="shared" si="9" ref="C71:K71">+C83</f>
        <v>15436122</v>
      </c>
      <c r="D71" s="2">
        <f t="shared" si="9"/>
        <v>16728771</v>
      </c>
      <c r="E71" s="2">
        <f t="shared" si="9"/>
        <v>28186320</v>
      </c>
      <c r="F71" s="2">
        <f t="shared" si="9"/>
        <v>320711777</v>
      </c>
      <c r="G71" s="2">
        <f t="shared" si="9"/>
        <v>320711777</v>
      </c>
      <c r="H71" s="2">
        <f t="shared" si="9"/>
        <v>78364089</v>
      </c>
      <c r="I71" s="2">
        <f t="shared" si="9"/>
        <v>299826468</v>
      </c>
      <c r="J71" s="2">
        <f t="shared" si="9"/>
        <v>313587456</v>
      </c>
      <c r="K71" s="2">
        <f t="shared" si="9"/>
        <v>327980202</v>
      </c>
    </row>
    <row r="72" spans="1:11" ht="12.75" hidden="1">
      <c r="A72" s="2" t="s">
        <v>109</v>
      </c>
      <c r="B72" s="2">
        <f>+B77</f>
        <v>202278412</v>
      </c>
      <c r="C72" s="2">
        <f aca="true" t="shared" si="10" ref="C72:K72">+C77</f>
        <v>237790540</v>
      </c>
      <c r="D72" s="2">
        <f t="shared" si="10"/>
        <v>247783251</v>
      </c>
      <c r="E72" s="2">
        <f t="shared" si="10"/>
        <v>321385221</v>
      </c>
      <c r="F72" s="2">
        <f t="shared" si="10"/>
        <v>314070125</v>
      </c>
      <c r="G72" s="2">
        <f t="shared" si="10"/>
        <v>314070125</v>
      </c>
      <c r="H72" s="2">
        <f t="shared" si="10"/>
        <v>250479442</v>
      </c>
      <c r="I72" s="2">
        <f t="shared" si="10"/>
        <v>326830728</v>
      </c>
      <c r="J72" s="2">
        <f t="shared" si="10"/>
        <v>339904008</v>
      </c>
      <c r="K72" s="2">
        <f t="shared" si="10"/>
        <v>353500260</v>
      </c>
    </row>
    <row r="73" spans="1:11" ht="12.75" hidden="1">
      <c r="A73" s="2" t="s">
        <v>110</v>
      </c>
      <c r="B73" s="2">
        <f>+B74</f>
        <v>86494046.83333337</v>
      </c>
      <c r="C73" s="2">
        <f aca="true" t="shared" si="11" ref="C73:K73">+(C78+C80+C81+C82)-(B78+B80+B81+B82)</f>
        <v>159818501</v>
      </c>
      <c r="D73" s="2">
        <f t="shared" si="11"/>
        <v>-165928170</v>
      </c>
      <c r="E73" s="2">
        <f t="shared" si="11"/>
        <v>-51728116</v>
      </c>
      <c r="F73" s="2">
        <f>+(F78+F80+F81+F82)-(D78+D80+D81+D82)</f>
        <v>-4171283</v>
      </c>
      <c r="G73" s="2">
        <f>+(G78+G80+G81+G82)-(D78+D80+D81+D82)</f>
        <v>-4171283</v>
      </c>
      <c r="H73" s="2">
        <f>+(H78+H80+H81+H82)-(D78+D80+D81+D82)</f>
        <v>72344203</v>
      </c>
      <c r="I73" s="2">
        <f>+(I78+I80+I81+I82)-(E78+E80+E81+E82)</f>
        <v>139539035</v>
      </c>
      <c r="J73" s="2">
        <f t="shared" si="11"/>
        <v>66559017</v>
      </c>
      <c r="K73" s="2">
        <f t="shared" si="11"/>
        <v>19102768</v>
      </c>
    </row>
    <row r="74" spans="1:11" ht="12.75" hidden="1">
      <c r="A74" s="2" t="s">
        <v>111</v>
      </c>
      <c r="B74" s="2">
        <f>+TREND(C74:E74)</f>
        <v>86494046.83333337</v>
      </c>
      <c r="C74" s="2">
        <f>+C73</f>
        <v>159818501</v>
      </c>
      <c r="D74" s="2">
        <f aca="true" t="shared" si="12" ref="D74:K74">+D73</f>
        <v>-165928170</v>
      </c>
      <c r="E74" s="2">
        <f t="shared" si="12"/>
        <v>-51728116</v>
      </c>
      <c r="F74" s="2">
        <f t="shared" si="12"/>
        <v>-4171283</v>
      </c>
      <c r="G74" s="2">
        <f t="shared" si="12"/>
        <v>-4171283</v>
      </c>
      <c r="H74" s="2">
        <f t="shared" si="12"/>
        <v>72344203</v>
      </c>
      <c r="I74" s="2">
        <f t="shared" si="12"/>
        <v>139539035</v>
      </c>
      <c r="J74" s="2">
        <f t="shared" si="12"/>
        <v>66559017</v>
      </c>
      <c r="K74" s="2">
        <f t="shared" si="12"/>
        <v>19102768</v>
      </c>
    </row>
    <row r="75" spans="1:11" ht="12.75" hidden="1">
      <c r="A75" s="2" t="s">
        <v>112</v>
      </c>
      <c r="B75" s="2">
        <f>+B84-(((B80+B81+B78)*B70)-B79)</f>
        <v>87135599.29731286</v>
      </c>
      <c r="C75" s="2">
        <f aca="true" t="shared" si="13" ref="C75:K75">+C84-(((C80+C81+C78)*C70)-C79)</f>
        <v>347801260.93444395</v>
      </c>
      <c r="D75" s="2">
        <f t="shared" si="13"/>
        <v>170920416.38340384</v>
      </c>
      <c r="E75" s="2">
        <f t="shared" si="13"/>
        <v>14163874.986089433</v>
      </c>
      <c r="F75" s="2">
        <f t="shared" si="13"/>
        <v>169038318.33434469</v>
      </c>
      <c r="G75" s="2">
        <f t="shared" si="13"/>
        <v>169038318.33434469</v>
      </c>
      <c r="H75" s="2">
        <f t="shared" si="13"/>
        <v>223114727.52408314</v>
      </c>
      <c r="I75" s="2">
        <f t="shared" si="13"/>
        <v>14562268.038583308</v>
      </c>
      <c r="J75" s="2">
        <f t="shared" si="13"/>
        <v>-42940591.868659854</v>
      </c>
      <c r="K75" s="2">
        <f t="shared" si="13"/>
        <v>-43432594.25855127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202278412</v>
      </c>
      <c r="C77" s="3">
        <v>237790540</v>
      </c>
      <c r="D77" s="3">
        <v>247783251</v>
      </c>
      <c r="E77" s="3">
        <v>321385221</v>
      </c>
      <c r="F77" s="3">
        <v>314070125</v>
      </c>
      <c r="G77" s="3">
        <v>314070125</v>
      </c>
      <c r="H77" s="3">
        <v>250479442</v>
      </c>
      <c r="I77" s="3">
        <v>326830728</v>
      </c>
      <c r="J77" s="3">
        <v>339904008</v>
      </c>
      <c r="K77" s="3">
        <v>353500260</v>
      </c>
    </row>
    <row r="78" spans="1:11" ht="12.75" hidden="1">
      <c r="A78" s="1" t="s">
        <v>67</v>
      </c>
      <c r="B78" s="3">
        <v>257584</v>
      </c>
      <c r="C78" s="3">
        <v>0</v>
      </c>
      <c r="D78" s="3">
        <v>182469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140858880</v>
      </c>
      <c r="C79" s="3">
        <v>355187403</v>
      </c>
      <c r="D79" s="3">
        <v>167776323</v>
      </c>
      <c r="E79" s="3">
        <v>0</v>
      </c>
      <c r="F79" s="3">
        <v>197518962</v>
      </c>
      <c r="G79" s="3">
        <v>197518962</v>
      </c>
      <c r="H79" s="3">
        <v>259948046</v>
      </c>
      <c r="I79" s="3">
        <v>128255822</v>
      </c>
      <c r="J79" s="3">
        <v>132476533</v>
      </c>
      <c r="K79" s="3">
        <v>149828159</v>
      </c>
    </row>
    <row r="80" spans="1:11" ht="12.75" hidden="1">
      <c r="A80" s="1" t="s">
        <v>69</v>
      </c>
      <c r="B80" s="3">
        <v>24656776</v>
      </c>
      <c r="C80" s="3">
        <v>310143479</v>
      </c>
      <c r="D80" s="3">
        <v>22631402</v>
      </c>
      <c r="E80" s="3">
        <v>-6339960</v>
      </c>
      <c r="F80" s="3">
        <v>17897989</v>
      </c>
      <c r="G80" s="3">
        <v>17897989</v>
      </c>
      <c r="H80" s="3">
        <v>73133475</v>
      </c>
      <c r="I80" s="3">
        <v>108093243</v>
      </c>
      <c r="J80" s="3">
        <v>158265297</v>
      </c>
      <c r="K80" s="3">
        <v>160741632</v>
      </c>
    </row>
    <row r="81" spans="1:11" ht="12.75" hidden="1">
      <c r="A81" s="1" t="s">
        <v>70</v>
      </c>
      <c r="B81" s="3">
        <v>26583465</v>
      </c>
      <c r="C81" s="3">
        <v>-98827153</v>
      </c>
      <c r="D81" s="3">
        <v>22574285</v>
      </c>
      <c r="E81" s="3">
        <v>0</v>
      </c>
      <c r="F81" s="3">
        <v>23318884</v>
      </c>
      <c r="G81" s="3">
        <v>23318884</v>
      </c>
      <c r="H81" s="3">
        <v>44598884</v>
      </c>
      <c r="I81" s="3">
        <v>25105832</v>
      </c>
      <c r="J81" s="3">
        <v>41492795</v>
      </c>
      <c r="K81" s="3">
        <v>58119228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211019784</v>
      </c>
      <c r="C83" s="3">
        <v>15436122</v>
      </c>
      <c r="D83" s="3">
        <v>16728771</v>
      </c>
      <c r="E83" s="3">
        <v>28186320</v>
      </c>
      <c r="F83" s="3">
        <v>320711777</v>
      </c>
      <c r="G83" s="3">
        <v>320711777</v>
      </c>
      <c r="H83" s="3">
        <v>78364089</v>
      </c>
      <c r="I83" s="3">
        <v>299826468</v>
      </c>
      <c r="J83" s="3">
        <v>313587456</v>
      </c>
      <c r="K83" s="3">
        <v>327980202</v>
      </c>
    </row>
    <row r="84" spans="1:11" ht="12.75" hidden="1">
      <c r="A84" s="1" t="s">
        <v>73</v>
      </c>
      <c r="B84" s="3">
        <v>0</v>
      </c>
      <c r="C84" s="3">
        <v>6331412</v>
      </c>
      <c r="D84" s="3">
        <v>6208417</v>
      </c>
      <c r="E84" s="3">
        <v>13607844</v>
      </c>
      <c r="F84" s="3">
        <v>13607844</v>
      </c>
      <c r="G84" s="3">
        <v>13607844</v>
      </c>
      <c r="H84" s="3">
        <v>0</v>
      </c>
      <c r="I84" s="3">
        <v>8500000</v>
      </c>
      <c r="J84" s="3">
        <v>8875000</v>
      </c>
      <c r="K84" s="3">
        <v>9800000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59618321</v>
      </c>
      <c r="C5" s="6">
        <v>64099779</v>
      </c>
      <c r="D5" s="23">
        <v>68002459</v>
      </c>
      <c r="E5" s="24">
        <v>80769886</v>
      </c>
      <c r="F5" s="6">
        <v>78819886</v>
      </c>
      <c r="G5" s="25">
        <v>78819886</v>
      </c>
      <c r="H5" s="26">
        <v>72363241</v>
      </c>
      <c r="I5" s="24">
        <v>82366781</v>
      </c>
      <c r="J5" s="6">
        <v>86155652</v>
      </c>
      <c r="K5" s="25">
        <v>90118813</v>
      </c>
    </row>
    <row r="6" spans="1:11" ht="13.5">
      <c r="A6" s="22" t="s">
        <v>19</v>
      </c>
      <c r="B6" s="6">
        <v>304626117</v>
      </c>
      <c r="C6" s="6">
        <v>313832071</v>
      </c>
      <c r="D6" s="23">
        <v>342545198</v>
      </c>
      <c r="E6" s="24">
        <v>409913154</v>
      </c>
      <c r="F6" s="6">
        <v>428901809</v>
      </c>
      <c r="G6" s="25">
        <v>428901809</v>
      </c>
      <c r="H6" s="26">
        <v>368661504</v>
      </c>
      <c r="I6" s="24">
        <v>429414444</v>
      </c>
      <c r="J6" s="6">
        <v>450811430</v>
      </c>
      <c r="K6" s="25">
        <v>483942826</v>
      </c>
    </row>
    <row r="7" spans="1:11" ht="13.5">
      <c r="A7" s="22" t="s">
        <v>20</v>
      </c>
      <c r="B7" s="6">
        <v>31114322</v>
      </c>
      <c r="C7" s="6">
        <v>16287548</v>
      </c>
      <c r="D7" s="23">
        <v>13175492</v>
      </c>
      <c r="E7" s="24">
        <v>31265525</v>
      </c>
      <c r="F7" s="6">
        <v>6265525</v>
      </c>
      <c r="G7" s="25">
        <v>6265525</v>
      </c>
      <c r="H7" s="26">
        <v>5619259</v>
      </c>
      <c r="I7" s="24">
        <v>8547474</v>
      </c>
      <c r="J7" s="6">
        <v>8940657</v>
      </c>
      <c r="K7" s="25">
        <v>9351928</v>
      </c>
    </row>
    <row r="8" spans="1:11" ht="13.5">
      <c r="A8" s="22" t="s">
        <v>21</v>
      </c>
      <c r="B8" s="6">
        <v>361957940</v>
      </c>
      <c r="C8" s="6">
        <v>538531511</v>
      </c>
      <c r="D8" s="23">
        <v>400680536</v>
      </c>
      <c r="E8" s="24">
        <v>452100000</v>
      </c>
      <c r="F8" s="6">
        <v>449600000</v>
      </c>
      <c r="G8" s="25">
        <v>449600000</v>
      </c>
      <c r="H8" s="26">
        <v>436536000</v>
      </c>
      <c r="I8" s="24">
        <v>482723130</v>
      </c>
      <c r="J8" s="6">
        <v>516910426</v>
      </c>
      <c r="K8" s="25">
        <v>548515066</v>
      </c>
    </row>
    <row r="9" spans="1:11" ht="13.5">
      <c r="A9" s="22" t="s">
        <v>22</v>
      </c>
      <c r="B9" s="6">
        <v>37198324</v>
      </c>
      <c r="C9" s="6">
        <v>101297729</v>
      </c>
      <c r="D9" s="23">
        <v>89735008</v>
      </c>
      <c r="E9" s="24">
        <v>66957919</v>
      </c>
      <c r="F9" s="6">
        <v>88957919</v>
      </c>
      <c r="G9" s="25">
        <v>88957919</v>
      </c>
      <c r="H9" s="26">
        <v>55211492</v>
      </c>
      <c r="I9" s="24">
        <v>77254513</v>
      </c>
      <c r="J9" s="6">
        <v>80808214</v>
      </c>
      <c r="K9" s="25">
        <v>84525388</v>
      </c>
    </row>
    <row r="10" spans="1:11" ht="25.5">
      <c r="A10" s="27" t="s">
        <v>102</v>
      </c>
      <c r="B10" s="28">
        <f>SUM(B5:B9)</f>
        <v>794515024</v>
      </c>
      <c r="C10" s="29">
        <f aca="true" t="shared" si="0" ref="C10:K10">SUM(C5:C9)</f>
        <v>1034048638</v>
      </c>
      <c r="D10" s="30">
        <f t="shared" si="0"/>
        <v>914138693</v>
      </c>
      <c r="E10" s="28">
        <f t="shared" si="0"/>
        <v>1041006484</v>
      </c>
      <c r="F10" s="29">
        <f t="shared" si="0"/>
        <v>1052545139</v>
      </c>
      <c r="G10" s="31">
        <f t="shared" si="0"/>
        <v>1052545139</v>
      </c>
      <c r="H10" s="32">
        <f t="shared" si="0"/>
        <v>938391496</v>
      </c>
      <c r="I10" s="28">
        <f t="shared" si="0"/>
        <v>1080306342</v>
      </c>
      <c r="J10" s="29">
        <f t="shared" si="0"/>
        <v>1143626379</v>
      </c>
      <c r="K10" s="31">
        <f t="shared" si="0"/>
        <v>1216454021</v>
      </c>
    </row>
    <row r="11" spans="1:11" ht="13.5">
      <c r="A11" s="22" t="s">
        <v>23</v>
      </c>
      <c r="B11" s="6">
        <v>213836631</v>
      </c>
      <c r="C11" s="6">
        <v>243443566</v>
      </c>
      <c r="D11" s="23">
        <v>302714640</v>
      </c>
      <c r="E11" s="24">
        <v>378961326</v>
      </c>
      <c r="F11" s="6">
        <v>327373588</v>
      </c>
      <c r="G11" s="25">
        <v>327373588</v>
      </c>
      <c r="H11" s="26">
        <v>283902241</v>
      </c>
      <c r="I11" s="24">
        <v>375134700</v>
      </c>
      <c r="J11" s="6">
        <v>394987866</v>
      </c>
      <c r="K11" s="25">
        <v>415861044</v>
      </c>
    </row>
    <row r="12" spans="1:11" ht="13.5">
      <c r="A12" s="22" t="s">
        <v>24</v>
      </c>
      <c r="B12" s="6">
        <v>19928433</v>
      </c>
      <c r="C12" s="6">
        <v>10025764</v>
      </c>
      <c r="D12" s="23">
        <v>19063172</v>
      </c>
      <c r="E12" s="24">
        <v>25206281</v>
      </c>
      <c r="F12" s="6">
        <v>25206281</v>
      </c>
      <c r="G12" s="25">
        <v>25206281</v>
      </c>
      <c r="H12" s="26">
        <v>20718351</v>
      </c>
      <c r="I12" s="24">
        <v>26781674</v>
      </c>
      <c r="J12" s="6">
        <v>28013629</v>
      </c>
      <c r="K12" s="25">
        <v>29302257</v>
      </c>
    </row>
    <row r="13" spans="1:11" ht="13.5">
      <c r="A13" s="22" t="s">
        <v>103</v>
      </c>
      <c r="B13" s="6">
        <v>341542966</v>
      </c>
      <c r="C13" s="6">
        <v>101552311</v>
      </c>
      <c r="D13" s="23">
        <v>59228983</v>
      </c>
      <c r="E13" s="24">
        <v>78893112</v>
      </c>
      <c r="F13" s="6">
        <v>78893112</v>
      </c>
      <c r="G13" s="25">
        <v>78893112</v>
      </c>
      <c r="H13" s="26">
        <v>0</v>
      </c>
      <c r="I13" s="24">
        <v>91343300</v>
      </c>
      <c r="J13" s="6">
        <v>95513112</v>
      </c>
      <c r="K13" s="25">
        <v>99873293</v>
      </c>
    </row>
    <row r="14" spans="1:11" ht="13.5">
      <c r="A14" s="22" t="s">
        <v>25</v>
      </c>
      <c r="B14" s="6">
        <v>223917</v>
      </c>
      <c r="C14" s="6">
        <v>2839949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2685720</v>
      </c>
      <c r="J14" s="6">
        <v>2809263</v>
      </c>
      <c r="K14" s="25">
        <v>2938489</v>
      </c>
    </row>
    <row r="15" spans="1:11" ht="13.5">
      <c r="A15" s="22" t="s">
        <v>26</v>
      </c>
      <c r="B15" s="6">
        <v>425828735</v>
      </c>
      <c r="C15" s="6">
        <v>250189671</v>
      </c>
      <c r="D15" s="23">
        <v>247033699</v>
      </c>
      <c r="E15" s="24">
        <v>298892116</v>
      </c>
      <c r="F15" s="6">
        <v>265163315</v>
      </c>
      <c r="G15" s="25">
        <v>265163315</v>
      </c>
      <c r="H15" s="26">
        <v>206452280</v>
      </c>
      <c r="I15" s="24">
        <v>281258576</v>
      </c>
      <c r="J15" s="6">
        <v>294234612</v>
      </c>
      <c r="K15" s="25">
        <v>308099720</v>
      </c>
    </row>
    <row r="16" spans="1:11" ht="13.5">
      <c r="A16" s="22" t="s">
        <v>21</v>
      </c>
      <c r="B16" s="6">
        <v>31725503</v>
      </c>
      <c r="C16" s="6">
        <v>1212043</v>
      </c>
      <c r="D16" s="23">
        <v>538693</v>
      </c>
      <c r="E16" s="24">
        <v>1347602</v>
      </c>
      <c r="F16" s="6">
        <v>1286796</v>
      </c>
      <c r="G16" s="25">
        <v>1286796</v>
      </c>
      <c r="H16" s="26">
        <v>138271</v>
      </c>
      <c r="I16" s="24">
        <v>1105999</v>
      </c>
      <c r="J16" s="6">
        <v>1158309</v>
      </c>
      <c r="K16" s="25">
        <v>1213094</v>
      </c>
    </row>
    <row r="17" spans="1:11" ht="13.5">
      <c r="A17" s="22" t="s">
        <v>27</v>
      </c>
      <c r="B17" s="6">
        <v>204214510</v>
      </c>
      <c r="C17" s="6">
        <v>440977510</v>
      </c>
      <c r="D17" s="23">
        <v>492354438</v>
      </c>
      <c r="E17" s="24">
        <v>256876805</v>
      </c>
      <c r="F17" s="6">
        <v>309346857</v>
      </c>
      <c r="G17" s="25">
        <v>309346857</v>
      </c>
      <c r="H17" s="26">
        <v>208982081</v>
      </c>
      <c r="I17" s="24">
        <v>253033614</v>
      </c>
      <c r="J17" s="6">
        <v>257085206</v>
      </c>
      <c r="K17" s="25">
        <v>263710367</v>
      </c>
    </row>
    <row r="18" spans="1:11" ht="13.5">
      <c r="A18" s="33" t="s">
        <v>28</v>
      </c>
      <c r="B18" s="34">
        <f>SUM(B11:B17)</f>
        <v>1237300695</v>
      </c>
      <c r="C18" s="35">
        <f aca="true" t="shared" si="1" ref="C18:K18">SUM(C11:C17)</f>
        <v>1050240814</v>
      </c>
      <c r="D18" s="36">
        <f t="shared" si="1"/>
        <v>1120933625</v>
      </c>
      <c r="E18" s="34">
        <f t="shared" si="1"/>
        <v>1040177242</v>
      </c>
      <c r="F18" s="35">
        <f t="shared" si="1"/>
        <v>1007269949</v>
      </c>
      <c r="G18" s="37">
        <f t="shared" si="1"/>
        <v>1007269949</v>
      </c>
      <c r="H18" s="38">
        <f t="shared" si="1"/>
        <v>720193224</v>
      </c>
      <c r="I18" s="34">
        <f t="shared" si="1"/>
        <v>1031343583</v>
      </c>
      <c r="J18" s="35">
        <f t="shared" si="1"/>
        <v>1073801997</v>
      </c>
      <c r="K18" s="37">
        <f t="shared" si="1"/>
        <v>1120998264</v>
      </c>
    </row>
    <row r="19" spans="1:11" ht="13.5">
      <c r="A19" s="33" t="s">
        <v>29</v>
      </c>
      <c r="B19" s="39">
        <f>+B10-B18</f>
        <v>-442785671</v>
      </c>
      <c r="C19" s="40">
        <f aca="true" t="shared" si="2" ref="C19:K19">+C10-C18</f>
        <v>-16192176</v>
      </c>
      <c r="D19" s="41">
        <f t="shared" si="2"/>
        <v>-206794932</v>
      </c>
      <c r="E19" s="39">
        <f t="shared" si="2"/>
        <v>829242</v>
      </c>
      <c r="F19" s="40">
        <f t="shared" si="2"/>
        <v>45275190</v>
      </c>
      <c r="G19" s="42">
        <f t="shared" si="2"/>
        <v>45275190</v>
      </c>
      <c r="H19" s="43">
        <f t="shared" si="2"/>
        <v>218198272</v>
      </c>
      <c r="I19" s="39">
        <f t="shared" si="2"/>
        <v>48962759</v>
      </c>
      <c r="J19" s="40">
        <f t="shared" si="2"/>
        <v>69824382</v>
      </c>
      <c r="K19" s="42">
        <f t="shared" si="2"/>
        <v>95455757</v>
      </c>
    </row>
    <row r="20" spans="1:11" ht="25.5">
      <c r="A20" s="44" t="s">
        <v>30</v>
      </c>
      <c r="B20" s="45">
        <v>316697349</v>
      </c>
      <c r="C20" s="46">
        <v>0</v>
      </c>
      <c r="D20" s="47">
        <v>328135000</v>
      </c>
      <c r="E20" s="45">
        <v>406475000</v>
      </c>
      <c r="F20" s="46">
        <v>418975000</v>
      </c>
      <c r="G20" s="48">
        <v>418975000</v>
      </c>
      <c r="H20" s="49">
        <v>105705717</v>
      </c>
      <c r="I20" s="45">
        <v>283843700</v>
      </c>
      <c r="J20" s="46">
        <v>395618000</v>
      </c>
      <c r="K20" s="48">
        <v>597240000</v>
      </c>
    </row>
    <row r="21" spans="1:11" ht="63.75">
      <c r="A21" s="50" t="s">
        <v>104</v>
      </c>
      <c r="B21" s="51">
        <v>0</v>
      </c>
      <c r="C21" s="52">
        <v>189952108</v>
      </c>
      <c r="D21" s="53">
        <v>12165386</v>
      </c>
      <c r="E21" s="51">
        <v>72000000</v>
      </c>
      <c r="F21" s="52">
        <v>72000000</v>
      </c>
      <c r="G21" s="54">
        <v>72000000</v>
      </c>
      <c r="H21" s="55">
        <v>20823519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-126088322</v>
      </c>
      <c r="C22" s="58">
        <f aca="true" t="shared" si="3" ref="C22:K22">SUM(C19:C21)</f>
        <v>173759932</v>
      </c>
      <c r="D22" s="59">
        <f t="shared" si="3"/>
        <v>133505454</v>
      </c>
      <c r="E22" s="57">
        <f t="shared" si="3"/>
        <v>479304242</v>
      </c>
      <c r="F22" s="58">
        <f t="shared" si="3"/>
        <v>536250190</v>
      </c>
      <c r="G22" s="60">
        <f t="shared" si="3"/>
        <v>536250190</v>
      </c>
      <c r="H22" s="61">
        <f t="shared" si="3"/>
        <v>344727508</v>
      </c>
      <c r="I22" s="57">
        <f t="shared" si="3"/>
        <v>332806459</v>
      </c>
      <c r="J22" s="58">
        <f t="shared" si="3"/>
        <v>465442382</v>
      </c>
      <c r="K22" s="60">
        <f t="shared" si="3"/>
        <v>692695757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-126088322</v>
      </c>
      <c r="C24" s="40">
        <f aca="true" t="shared" si="4" ref="C24:K24">SUM(C22:C23)</f>
        <v>173759932</v>
      </c>
      <c r="D24" s="41">
        <f t="shared" si="4"/>
        <v>133505454</v>
      </c>
      <c r="E24" s="39">
        <f t="shared" si="4"/>
        <v>479304242</v>
      </c>
      <c r="F24" s="40">
        <f t="shared" si="4"/>
        <v>536250190</v>
      </c>
      <c r="G24" s="42">
        <f t="shared" si="4"/>
        <v>536250190</v>
      </c>
      <c r="H24" s="43">
        <f t="shared" si="4"/>
        <v>344727508</v>
      </c>
      <c r="I24" s="39">
        <f t="shared" si="4"/>
        <v>332806459</v>
      </c>
      <c r="J24" s="40">
        <f t="shared" si="4"/>
        <v>465442382</v>
      </c>
      <c r="K24" s="42">
        <f t="shared" si="4"/>
        <v>692695757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450274498</v>
      </c>
      <c r="C27" s="7">
        <v>320137182</v>
      </c>
      <c r="D27" s="69">
        <v>361555142</v>
      </c>
      <c r="E27" s="70">
        <v>515363100</v>
      </c>
      <c r="F27" s="7">
        <v>533457717</v>
      </c>
      <c r="G27" s="71">
        <v>533457717</v>
      </c>
      <c r="H27" s="72">
        <v>182286599</v>
      </c>
      <c r="I27" s="70">
        <v>326343700</v>
      </c>
      <c r="J27" s="7">
        <v>430624000</v>
      </c>
      <c r="K27" s="71">
        <v>633275276</v>
      </c>
    </row>
    <row r="28" spans="1:11" ht="13.5">
      <c r="A28" s="73" t="s">
        <v>34</v>
      </c>
      <c r="B28" s="6">
        <v>326359820</v>
      </c>
      <c r="C28" s="6">
        <v>296826935</v>
      </c>
      <c r="D28" s="23">
        <v>327626600</v>
      </c>
      <c r="E28" s="24">
        <v>478476000</v>
      </c>
      <c r="F28" s="6">
        <v>490975000</v>
      </c>
      <c r="G28" s="25">
        <v>490975000</v>
      </c>
      <c r="H28" s="26">
        <v>0</v>
      </c>
      <c r="I28" s="24">
        <v>283843700</v>
      </c>
      <c r="J28" s="6">
        <v>395618000</v>
      </c>
      <c r="K28" s="25">
        <v>597240000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123914678</v>
      </c>
      <c r="C31" s="6">
        <v>2286026</v>
      </c>
      <c r="D31" s="23">
        <v>209933</v>
      </c>
      <c r="E31" s="24">
        <v>36887100</v>
      </c>
      <c r="F31" s="6">
        <v>42482717</v>
      </c>
      <c r="G31" s="25">
        <v>42482717</v>
      </c>
      <c r="H31" s="26">
        <v>0</v>
      </c>
      <c r="I31" s="24">
        <v>42500000</v>
      </c>
      <c r="J31" s="6">
        <v>35006000</v>
      </c>
      <c r="K31" s="25">
        <v>36035276</v>
      </c>
    </row>
    <row r="32" spans="1:11" ht="13.5">
      <c r="A32" s="33" t="s">
        <v>37</v>
      </c>
      <c r="B32" s="7">
        <f>SUM(B28:B31)</f>
        <v>450274498</v>
      </c>
      <c r="C32" s="7">
        <f aca="true" t="shared" si="5" ref="C32:K32">SUM(C28:C31)</f>
        <v>299112961</v>
      </c>
      <c r="D32" s="69">
        <f t="shared" si="5"/>
        <v>327836533</v>
      </c>
      <c r="E32" s="70">
        <f t="shared" si="5"/>
        <v>515363100</v>
      </c>
      <c r="F32" s="7">
        <f t="shared" si="5"/>
        <v>533457717</v>
      </c>
      <c r="G32" s="71">
        <f t="shared" si="5"/>
        <v>533457717</v>
      </c>
      <c r="H32" s="72">
        <f t="shared" si="5"/>
        <v>0</v>
      </c>
      <c r="I32" s="70">
        <f t="shared" si="5"/>
        <v>326343700</v>
      </c>
      <c r="J32" s="7">
        <f t="shared" si="5"/>
        <v>430624000</v>
      </c>
      <c r="K32" s="71">
        <f t="shared" si="5"/>
        <v>633275276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503143491</v>
      </c>
      <c r="C35" s="6">
        <v>520314963</v>
      </c>
      <c r="D35" s="23">
        <v>495524932</v>
      </c>
      <c r="E35" s="24">
        <v>1439852442</v>
      </c>
      <c r="F35" s="6">
        <v>524060925</v>
      </c>
      <c r="G35" s="25">
        <v>524060925</v>
      </c>
      <c r="H35" s="26">
        <v>744155153</v>
      </c>
      <c r="I35" s="24">
        <v>681752902</v>
      </c>
      <c r="J35" s="6">
        <v>738261578</v>
      </c>
      <c r="K35" s="25">
        <v>786312925</v>
      </c>
    </row>
    <row r="36" spans="1:11" ht="13.5">
      <c r="A36" s="22" t="s">
        <v>40</v>
      </c>
      <c r="B36" s="6">
        <v>6312652270</v>
      </c>
      <c r="C36" s="6">
        <v>4767403821</v>
      </c>
      <c r="D36" s="23">
        <v>5112934396</v>
      </c>
      <c r="E36" s="24">
        <v>599596079</v>
      </c>
      <c r="F36" s="6">
        <v>5367384475</v>
      </c>
      <c r="G36" s="25">
        <v>5367384475</v>
      </c>
      <c r="H36" s="26">
        <v>5268758094</v>
      </c>
      <c r="I36" s="24">
        <v>5690176863</v>
      </c>
      <c r="J36" s="6">
        <v>6115567163</v>
      </c>
      <c r="K36" s="25">
        <v>6742566439</v>
      </c>
    </row>
    <row r="37" spans="1:11" ht="13.5">
      <c r="A37" s="22" t="s">
        <v>41</v>
      </c>
      <c r="B37" s="6">
        <v>368378303</v>
      </c>
      <c r="C37" s="6">
        <v>358470874</v>
      </c>
      <c r="D37" s="23">
        <v>466572135</v>
      </c>
      <c r="E37" s="24">
        <v>26865643</v>
      </c>
      <c r="F37" s="6">
        <v>296490550</v>
      </c>
      <c r="G37" s="25">
        <v>296490550</v>
      </c>
      <c r="H37" s="26">
        <v>542567100</v>
      </c>
      <c r="I37" s="24">
        <v>291149021</v>
      </c>
      <c r="J37" s="6">
        <v>222088842</v>
      </c>
      <c r="K37" s="25">
        <v>239165143</v>
      </c>
    </row>
    <row r="38" spans="1:11" ht="13.5">
      <c r="A38" s="22" t="s">
        <v>42</v>
      </c>
      <c r="B38" s="6">
        <v>88882074</v>
      </c>
      <c r="C38" s="6">
        <v>112494346</v>
      </c>
      <c r="D38" s="23">
        <v>114787678</v>
      </c>
      <c r="E38" s="24">
        <v>92770588</v>
      </c>
      <c r="F38" s="6">
        <v>92770588</v>
      </c>
      <c r="G38" s="25">
        <v>92770588</v>
      </c>
      <c r="H38" s="26">
        <v>114787678</v>
      </c>
      <c r="I38" s="24">
        <v>92770588</v>
      </c>
      <c r="J38" s="6">
        <v>92770588</v>
      </c>
      <c r="K38" s="25">
        <v>92770588</v>
      </c>
    </row>
    <row r="39" spans="1:11" ht="13.5">
      <c r="A39" s="22" t="s">
        <v>43</v>
      </c>
      <c r="B39" s="6">
        <v>6358535384</v>
      </c>
      <c r="C39" s="6">
        <v>4642993634</v>
      </c>
      <c r="D39" s="23">
        <v>4893594034</v>
      </c>
      <c r="E39" s="24">
        <v>1919812290</v>
      </c>
      <c r="F39" s="6">
        <v>5445238314</v>
      </c>
      <c r="G39" s="25">
        <v>5445238314</v>
      </c>
      <c r="H39" s="26">
        <v>5355761161</v>
      </c>
      <c r="I39" s="24">
        <v>5988010156</v>
      </c>
      <c r="J39" s="6">
        <v>6538969311</v>
      </c>
      <c r="K39" s="25">
        <v>7196943633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132298695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1717343849</v>
      </c>
      <c r="J42" s="6">
        <v>1909955945</v>
      </c>
      <c r="K42" s="25">
        <v>2215421391</v>
      </c>
    </row>
    <row r="43" spans="1:11" ht="13.5">
      <c r="A43" s="22" t="s">
        <v>46</v>
      </c>
      <c r="B43" s="6">
        <v>-440315673</v>
      </c>
      <c r="C43" s="6">
        <v>-17151453</v>
      </c>
      <c r="D43" s="23">
        <v>12192819</v>
      </c>
      <c r="E43" s="24">
        <v>-40539366</v>
      </c>
      <c r="F43" s="6">
        <v>0</v>
      </c>
      <c r="G43" s="25">
        <v>0</v>
      </c>
      <c r="H43" s="26">
        <v>-21504256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0</v>
      </c>
      <c r="C44" s="6">
        <v>22990324</v>
      </c>
      <c r="D44" s="23">
        <v>665518</v>
      </c>
      <c r="E44" s="24">
        <v>-1384081</v>
      </c>
      <c r="F44" s="6">
        <v>0</v>
      </c>
      <c r="G44" s="25">
        <v>0</v>
      </c>
      <c r="H44" s="26">
        <v>-25457473</v>
      </c>
      <c r="I44" s="24">
        <v>0</v>
      </c>
      <c r="J44" s="6">
        <v>1585749</v>
      </c>
      <c r="K44" s="25">
        <v>954301</v>
      </c>
    </row>
    <row r="45" spans="1:11" ht="13.5">
      <c r="A45" s="33" t="s">
        <v>48</v>
      </c>
      <c r="B45" s="7">
        <v>217425666</v>
      </c>
      <c r="C45" s="7">
        <v>223237631</v>
      </c>
      <c r="D45" s="69">
        <v>174297462</v>
      </c>
      <c r="E45" s="70">
        <v>-41923447</v>
      </c>
      <c r="F45" s="7">
        <v>0</v>
      </c>
      <c r="G45" s="71">
        <v>0</v>
      </c>
      <c r="H45" s="72">
        <v>24809395</v>
      </c>
      <c r="I45" s="70">
        <v>1744835262</v>
      </c>
      <c r="J45" s="7">
        <v>1961555712</v>
      </c>
      <c r="K45" s="71">
        <v>2283667390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217425666</v>
      </c>
      <c r="C48" s="6">
        <v>151978830</v>
      </c>
      <c r="D48" s="23">
        <v>27491413</v>
      </c>
      <c r="E48" s="24">
        <v>66949110</v>
      </c>
      <c r="F48" s="6">
        <v>30093715</v>
      </c>
      <c r="G48" s="25">
        <v>30093715</v>
      </c>
      <c r="H48" s="26">
        <v>78233936</v>
      </c>
      <c r="I48" s="24">
        <v>50014018</v>
      </c>
      <c r="J48" s="6">
        <v>67291698</v>
      </c>
      <c r="K48" s="25">
        <v>90317351</v>
      </c>
    </row>
    <row r="49" spans="1:11" ht="13.5">
      <c r="A49" s="22" t="s">
        <v>51</v>
      </c>
      <c r="B49" s="6">
        <f>+B75</f>
        <v>103442686.13348538</v>
      </c>
      <c r="C49" s="6">
        <f aca="true" t="shared" si="6" ref="C49:K49">+C75</f>
        <v>903918190</v>
      </c>
      <c r="D49" s="23">
        <f t="shared" si="6"/>
        <v>-1385667191</v>
      </c>
      <c r="E49" s="24">
        <f t="shared" si="6"/>
        <v>0</v>
      </c>
      <c r="F49" s="6">
        <f t="shared" si="6"/>
        <v>269624907</v>
      </c>
      <c r="G49" s="25">
        <f t="shared" si="6"/>
        <v>269624907</v>
      </c>
      <c r="H49" s="26">
        <f t="shared" si="6"/>
        <v>-1316379758</v>
      </c>
      <c r="I49" s="24">
        <f t="shared" si="6"/>
        <v>-705479087.3868392</v>
      </c>
      <c r="J49" s="6">
        <f t="shared" si="6"/>
        <v>-808268482.1991496</v>
      </c>
      <c r="K49" s="25">
        <f t="shared" si="6"/>
        <v>-715895895.617344</v>
      </c>
    </row>
    <row r="50" spans="1:11" ht="13.5">
      <c r="A50" s="33" t="s">
        <v>52</v>
      </c>
      <c r="B50" s="7">
        <f>+B48-B49</f>
        <v>113982979.86651462</v>
      </c>
      <c r="C50" s="7">
        <f aca="true" t="shared" si="7" ref="C50:K50">+C48-C49</f>
        <v>-751939360</v>
      </c>
      <c r="D50" s="69">
        <f t="shared" si="7"/>
        <v>1413158604</v>
      </c>
      <c r="E50" s="70">
        <f t="shared" si="7"/>
        <v>66949110</v>
      </c>
      <c r="F50" s="7">
        <f t="shared" si="7"/>
        <v>-239531192</v>
      </c>
      <c r="G50" s="71">
        <f t="shared" si="7"/>
        <v>-239531192</v>
      </c>
      <c r="H50" s="72">
        <f t="shared" si="7"/>
        <v>1394613694</v>
      </c>
      <c r="I50" s="70">
        <f t="shared" si="7"/>
        <v>755493105.3868392</v>
      </c>
      <c r="J50" s="7">
        <f t="shared" si="7"/>
        <v>875560180.1991496</v>
      </c>
      <c r="K50" s="71">
        <f t="shared" si="7"/>
        <v>806213246.617344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2074650452</v>
      </c>
      <c r="C53" s="6">
        <v>3714604245</v>
      </c>
      <c r="D53" s="23">
        <v>4492902043</v>
      </c>
      <c r="E53" s="24">
        <v>554098079</v>
      </c>
      <c r="F53" s="6">
        <v>5321886475</v>
      </c>
      <c r="G53" s="25">
        <v>5321886475</v>
      </c>
      <c r="H53" s="26">
        <v>4545177843</v>
      </c>
      <c r="I53" s="24">
        <v>5644678863</v>
      </c>
      <c r="J53" s="6">
        <v>6070069163</v>
      </c>
      <c r="K53" s="25">
        <v>6697068439</v>
      </c>
    </row>
    <row r="54" spans="1:11" ht="13.5">
      <c r="A54" s="22" t="s">
        <v>55</v>
      </c>
      <c r="B54" s="6">
        <v>341542966</v>
      </c>
      <c r="C54" s="6">
        <v>0</v>
      </c>
      <c r="D54" s="23">
        <v>59228983</v>
      </c>
      <c r="E54" s="24">
        <v>78893112</v>
      </c>
      <c r="F54" s="6">
        <v>78893112</v>
      </c>
      <c r="G54" s="25">
        <v>78893112</v>
      </c>
      <c r="H54" s="26">
        <v>0</v>
      </c>
      <c r="I54" s="24">
        <v>91343300</v>
      </c>
      <c r="J54" s="6">
        <v>95513112</v>
      </c>
      <c r="K54" s="25">
        <v>99873293</v>
      </c>
    </row>
    <row r="55" spans="1:11" ht="13.5">
      <c r="A55" s="22" t="s">
        <v>56</v>
      </c>
      <c r="B55" s="6">
        <v>11858943</v>
      </c>
      <c r="C55" s="6">
        <v>3632813</v>
      </c>
      <c r="D55" s="23">
        <v>13959090</v>
      </c>
      <c r="E55" s="24">
        <v>6000000</v>
      </c>
      <c r="F55" s="6">
        <v>500000</v>
      </c>
      <c r="G55" s="25">
        <v>500000</v>
      </c>
      <c r="H55" s="26">
        <v>823519</v>
      </c>
      <c r="I55" s="24">
        <v>3500000</v>
      </c>
      <c r="J55" s="6">
        <v>2000000</v>
      </c>
      <c r="K55" s="25">
        <v>0</v>
      </c>
    </row>
    <row r="56" spans="1:11" ht="13.5">
      <c r="A56" s="22" t="s">
        <v>57</v>
      </c>
      <c r="B56" s="6">
        <v>222789403</v>
      </c>
      <c r="C56" s="6">
        <v>85561826</v>
      </c>
      <c r="D56" s="23">
        <v>81698920</v>
      </c>
      <c r="E56" s="24">
        <v>70264629</v>
      </c>
      <c r="F56" s="6">
        <v>70252411</v>
      </c>
      <c r="G56" s="25">
        <v>70252411</v>
      </c>
      <c r="H56" s="26">
        <v>59910509</v>
      </c>
      <c r="I56" s="24">
        <v>45582371</v>
      </c>
      <c r="J56" s="6">
        <v>50057013</v>
      </c>
      <c r="K56" s="25">
        <v>52358696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8421390</v>
      </c>
      <c r="D59" s="23">
        <v>6024582</v>
      </c>
      <c r="E59" s="24">
        <v>2383455</v>
      </c>
      <c r="F59" s="6">
        <v>2383455</v>
      </c>
      <c r="G59" s="25">
        <v>2383455</v>
      </c>
      <c r="H59" s="26">
        <v>4383455</v>
      </c>
      <c r="I59" s="24">
        <v>3821419</v>
      </c>
      <c r="J59" s="6">
        <v>3997204</v>
      </c>
      <c r="K59" s="25">
        <v>4181076</v>
      </c>
    </row>
    <row r="60" spans="1:11" ht="13.5">
      <c r="A60" s="90" t="s">
        <v>60</v>
      </c>
      <c r="B60" s="6">
        <v>0</v>
      </c>
      <c r="C60" s="6">
        <v>19242554</v>
      </c>
      <c r="D60" s="23">
        <v>20601851</v>
      </c>
      <c r="E60" s="24">
        <v>2220482</v>
      </c>
      <c r="F60" s="6">
        <v>2220482</v>
      </c>
      <c r="G60" s="25">
        <v>2220482</v>
      </c>
      <c r="H60" s="26">
        <v>2220482</v>
      </c>
      <c r="I60" s="24">
        <v>2320404</v>
      </c>
      <c r="J60" s="6">
        <v>2427142</v>
      </c>
      <c r="K60" s="25">
        <v>2538791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0.8810779000468333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2.1218957188150895</v>
      </c>
      <c r="J70" s="5">
        <f t="shared" si="8"/>
        <v>1.9679485627140771</v>
      </c>
      <c r="K70" s="5">
        <f t="shared" si="8"/>
        <v>1.6758213532149795</v>
      </c>
    </row>
    <row r="71" spans="1:11" ht="12.75" hidden="1">
      <c r="A71" s="2" t="s">
        <v>108</v>
      </c>
      <c r="B71" s="2">
        <f>+B83</f>
        <v>345058242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1128205849</v>
      </c>
      <c r="J71" s="2">
        <f t="shared" si="9"/>
        <v>1097719945</v>
      </c>
      <c r="K71" s="2">
        <f t="shared" si="9"/>
        <v>998541391</v>
      </c>
    </row>
    <row r="72" spans="1:11" ht="12.75" hidden="1">
      <c r="A72" s="2" t="s">
        <v>109</v>
      </c>
      <c r="B72" s="2">
        <f>+B77</f>
        <v>391631934</v>
      </c>
      <c r="C72" s="2">
        <f aca="true" t="shared" si="10" ref="C72:K72">+C77</f>
        <v>426283156</v>
      </c>
      <c r="D72" s="2">
        <f t="shared" si="10"/>
        <v>450114202</v>
      </c>
      <c r="E72" s="2">
        <f t="shared" si="10"/>
        <v>513192396</v>
      </c>
      <c r="F72" s="2">
        <f t="shared" si="10"/>
        <v>530231051</v>
      </c>
      <c r="G72" s="2">
        <f t="shared" si="10"/>
        <v>530231051</v>
      </c>
      <c r="H72" s="2">
        <f t="shared" si="10"/>
        <v>453017923</v>
      </c>
      <c r="I72" s="2">
        <f t="shared" si="10"/>
        <v>531697123</v>
      </c>
      <c r="J72" s="2">
        <f t="shared" si="10"/>
        <v>557799104</v>
      </c>
      <c r="K72" s="2">
        <f t="shared" si="10"/>
        <v>595851932</v>
      </c>
    </row>
    <row r="73" spans="1:11" ht="12.75" hidden="1">
      <c r="A73" s="2" t="s">
        <v>110</v>
      </c>
      <c r="B73" s="2">
        <f>+B74</f>
        <v>-272244241.6666666</v>
      </c>
      <c r="C73" s="2">
        <f aca="true" t="shared" si="11" ref="C73:K73">+(C78+C80+C81+C82)-(B78+B80+B81+B82)</f>
        <v>77636847</v>
      </c>
      <c r="D73" s="2">
        <f t="shared" si="11"/>
        <v>-327728987</v>
      </c>
      <c r="E73" s="2">
        <f t="shared" si="11"/>
        <v>1366191711</v>
      </c>
      <c r="F73" s="2">
        <f>+(F78+F80+F81+F82)-(D78+D80+D81+D82)</f>
        <v>308755589</v>
      </c>
      <c r="G73" s="2">
        <f>+(G78+G80+G81+G82)-(D78+D80+D81+D82)</f>
        <v>308755589</v>
      </c>
      <c r="H73" s="2">
        <f>+(H78+H80+H81+H82)-(D78+D80+D81+D82)</f>
        <v>175284439</v>
      </c>
      <c r="I73" s="2">
        <f>+(I78+I80+I81+I82)-(E78+E80+E81+E82)</f>
        <v>-919664448</v>
      </c>
      <c r="J73" s="2">
        <f t="shared" si="11"/>
        <v>52990095</v>
      </c>
      <c r="K73" s="2">
        <f t="shared" si="11"/>
        <v>45421048</v>
      </c>
    </row>
    <row r="74" spans="1:11" ht="12.75" hidden="1">
      <c r="A74" s="2" t="s">
        <v>111</v>
      </c>
      <c r="B74" s="2">
        <f>+TREND(C74:E74)</f>
        <v>-272244241.6666666</v>
      </c>
      <c r="C74" s="2">
        <f>+C73</f>
        <v>77636847</v>
      </c>
      <c r="D74" s="2">
        <f aca="true" t="shared" si="12" ref="D74:K74">+D73</f>
        <v>-327728987</v>
      </c>
      <c r="E74" s="2">
        <f t="shared" si="12"/>
        <v>1366191711</v>
      </c>
      <c r="F74" s="2">
        <f t="shared" si="12"/>
        <v>308755589</v>
      </c>
      <c r="G74" s="2">
        <f t="shared" si="12"/>
        <v>308755589</v>
      </c>
      <c r="H74" s="2">
        <f t="shared" si="12"/>
        <v>175284439</v>
      </c>
      <c r="I74" s="2">
        <f t="shared" si="12"/>
        <v>-919664448</v>
      </c>
      <c r="J74" s="2">
        <f t="shared" si="12"/>
        <v>52990095</v>
      </c>
      <c r="K74" s="2">
        <f t="shared" si="12"/>
        <v>45421048</v>
      </c>
    </row>
    <row r="75" spans="1:11" ht="12.75" hidden="1">
      <c r="A75" s="2" t="s">
        <v>112</v>
      </c>
      <c r="B75" s="2">
        <f>+B84-(((B80+B81+B78)*B70)-B79)</f>
        <v>103442686.13348538</v>
      </c>
      <c r="C75" s="2">
        <f aca="true" t="shared" si="13" ref="C75:K75">+C84-(((C80+C81+C78)*C70)-C79)</f>
        <v>903918190</v>
      </c>
      <c r="D75" s="2">
        <f t="shared" si="13"/>
        <v>-1385667191</v>
      </c>
      <c r="E75" s="2">
        <f t="shared" si="13"/>
        <v>0</v>
      </c>
      <c r="F75" s="2">
        <f t="shared" si="13"/>
        <v>269624907</v>
      </c>
      <c r="G75" s="2">
        <f t="shared" si="13"/>
        <v>269624907</v>
      </c>
      <c r="H75" s="2">
        <f t="shared" si="13"/>
        <v>-1316379758</v>
      </c>
      <c r="I75" s="2">
        <f t="shared" si="13"/>
        <v>-705479087.3868392</v>
      </c>
      <c r="J75" s="2">
        <f t="shared" si="13"/>
        <v>-808268482.1991496</v>
      </c>
      <c r="K75" s="2">
        <f t="shared" si="13"/>
        <v>-715895895.617344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391631934</v>
      </c>
      <c r="C77" s="3">
        <v>426283156</v>
      </c>
      <c r="D77" s="3">
        <v>450114202</v>
      </c>
      <c r="E77" s="3">
        <v>513192396</v>
      </c>
      <c r="F77" s="3">
        <v>530231051</v>
      </c>
      <c r="G77" s="3">
        <v>530231051</v>
      </c>
      <c r="H77" s="3">
        <v>453017923</v>
      </c>
      <c r="I77" s="3">
        <v>531697123</v>
      </c>
      <c r="J77" s="3">
        <v>557799104</v>
      </c>
      <c r="K77" s="3">
        <v>595851932</v>
      </c>
    </row>
    <row r="78" spans="1:11" ht="12.75" hidden="1">
      <c r="A78" s="1" t="s">
        <v>67</v>
      </c>
      <c r="B78" s="3">
        <v>1082056</v>
      </c>
      <c r="C78" s="3">
        <v>17151453</v>
      </c>
      <c r="D78" s="3">
        <v>4958634</v>
      </c>
      <c r="E78" s="3">
        <v>45498000</v>
      </c>
      <c r="F78" s="3">
        <v>45498000</v>
      </c>
      <c r="G78" s="3">
        <v>45498000</v>
      </c>
      <c r="H78" s="3">
        <v>-21504256</v>
      </c>
      <c r="I78" s="3">
        <v>45498000</v>
      </c>
      <c r="J78" s="3">
        <v>45498000</v>
      </c>
      <c r="K78" s="3">
        <v>45498000</v>
      </c>
    </row>
    <row r="79" spans="1:11" ht="12.75" hidden="1">
      <c r="A79" s="1" t="s">
        <v>68</v>
      </c>
      <c r="B79" s="3">
        <v>342673747</v>
      </c>
      <c r="C79" s="3">
        <v>332598235</v>
      </c>
      <c r="D79" s="3">
        <v>440367436</v>
      </c>
      <c r="E79" s="3">
        <v>0</v>
      </c>
      <c r="F79" s="3">
        <v>269624907</v>
      </c>
      <c r="G79" s="3">
        <v>269624907</v>
      </c>
      <c r="H79" s="3">
        <v>514560770</v>
      </c>
      <c r="I79" s="3">
        <v>264283378</v>
      </c>
      <c r="J79" s="3">
        <v>193637450</v>
      </c>
      <c r="K79" s="3">
        <v>209759450</v>
      </c>
    </row>
    <row r="80" spans="1:11" ht="12.75" hidden="1">
      <c r="A80" s="1" t="s">
        <v>69</v>
      </c>
      <c r="B80" s="3">
        <v>105885182</v>
      </c>
      <c r="C80" s="3">
        <v>160638092</v>
      </c>
      <c r="D80" s="3">
        <v>159213017</v>
      </c>
      <c r="E80" s="3">
        <v>1191794362</v>
      </c>
      <c r="F80" s="3">
        <v>244358240</v>
      </c>
      <c r="G80" s="3">
        <v>244358240</v>
      </c>
      <c r="H80" s="3">
        <v>345937261</v>
      </c>
      <c r="I80" s="3">
        <v>382129914</v>
      </c>
      <c r="J80" s="3">
        <v>428434767</v>
      </c>
      <c r="K80" s="3">
        <v>473653946</v>
      </c>
    </row>
    <row r="81" spans="1:11" ht="12.75" hidden="1">
      <c r="A81" s="1" t="s">
        <v>70</v>
      </c>
      <c r="B81" s="3">
        <v>164553658</v>
      </c>
      <c r="C81" s="3">
        <v>165563813</v>
      </c>
      <c r="D81" s="3">
        <v>-136589019</v>
      </c>
      <c r="E81" s="3">
        <v>150963493</v>
      </c>
      <c r="F81" s="3">
        <v>40963493</v>
      </c>
      <c r="G81" s="3">
        <v>40963493</v>
      </c>
      <c r="H81" s="3">
        <v>-121565934</v>
      </c>
      <c r="I81" s="3">
        <v>40963493</v>
      </c>
      <c r="J81" s="3">
        <v>47648735</v>
      </c>
      <c r="K81" s="3">
        <v>47850604</v>
      </c>
    </row>
    <row r="82" spans="1:11" ht="12.75" hidden="1">
      <c r="A82" s="1" t="s">
        <v>71</v>
      </c>
      <c r="B82" s="3">
        <v>6153876</v>
      </c>
      <c r="C82" s="3">
        <v>11958261</v>
      </c>
      <c r="D82" s="3">
        <v>0</v>
      </c>
      <c r="E82" s="3">
        <v>5518488</v>
      </c>
      <c r="F82" s="3">
        <v>5518488</v>
      </c>
      <c r="G82" s="3">
        <v>5518488</v>
      </c>
      <c r="H82" s="3">
        <v>0</v>
      </c>
      <c r="I82" s="3">
        <v>5518488</v>
      </c>
      <c r="J82" s="3">
        <v>5518488</v>
      </c>
      <c r="K82" s="3">
        <v>5518488</v>
      </c>
    </row>
    <row r="83" spans="1:11" ht="12.75" hidden="1">
      <c r="A83" s="1" t="s">
        <v>72</v>
      </c>
      <c r="B83" s="3">
        <v>345058242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1128205849</v>
      </c>
      <c r="J83" s="3">
        <v>1097719945</v>
      </c>
      <c r="K83" s="3">
        <v>998541391</v>
      </c>
    </row>
    <row r="84" spans="1:11" ht="12.75" hidden="1">
      <c r="A84" s="1" t="s">
        <v>73</v>
      </c>
      <c r="B84" s="3">
        <v>0</v>
      </c>
      <c r="C84" s="3">
        <v>571319955</v>
      </c>
      <c r="D84" s="3">
        <v>-1826034627</v>
      </c>
      <c r="E84" s="3">
        <v>0</v>
      </c>
      <c r="F84" s="3">
        <v>0</v>
      </c>
      <c r="G84" s="3">
        <v>0</v>
      </c>
      <c r="H84" s="3">
        <v>-1830940528</v>
      </c>
      <c r="I84" s="3">
        <v>24539635</v>
      </c>
      <c r="J84" s="3">
        <v>24539635</v>
      </c>
      <c r="K84" s="3">
        <v>24539635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55978716</v>
      </c>
      <c r="C5" s="6">
        <v>71417174</v>
      </c>
      <c r="D5" s="23">
        <v>73997814</v>
      </c>
      <c r="E5" s="24">
        <v>128575380</v>
      </c>
      <c r="F5" s="6">
        <v>128575380</v>
      </c>
      <c r="G5" s="25">
        <v>128575380</v>
      </c>
      <c r="H5" s="26">
        <v>88595629</v>
      </c>
      <c r="I5" s="24">
        <v>142532256</v>
      </c>
      <c r="J5" s="6">
        <v>150947436</v>
      </c>
      <c r="K5" s="25">
        <v>174638352</v>
      </c>
    </row>
    <row r="6" spans="1:11" ht="13.5">
      <c r="A6" s="22" t="s">
        <v>19</v>
      </c>
      <c r="B6" s="6">
        <v>193671247</v>
      </c>
      <c r="C6" s="6">
        <v>218585191</v>
      </c>
      <c r="D6" s="23">
        <v>248461986</v>
      </c>
      <c r="E6" s="24">
        <v>262579980</v>
      </c>
      <c r="F6" s="6">
        <v>294783451</v>
      </c>
      <c r="G6" s="25">
        <v>294783451</v>
      </c>
      <c r="H6" s="26">
        <v>152387239</v>
      </c>
      <c r="I6" s="24">
        <v>392784120</v>
      </c>
      <c r="J6" s="6">
        <v>406051164</v>
      </c>
      <c r="K6" s="25">
        <v>436254288</v>
      </c>
    </row>
    <row r="7" spans="1:11" ht="13.5">
      <c r="A7" s="22" t="s">
        <v>20</v>
      </c>
      <c r="B7" s="6">
        <v>2695989</v>
      </c>
      <c r="C7" s="6">
        <v>18491</v>
      </c>
      <c r="D7" s="23">
        <v>0</v>
      </c>
      <c r="E7" s="24">
        <v>1100004</v>
      </c>
      <c r="F7" s="6">
        <v>1100004</v>
      </c>
      <c r="G7" s="25">
        <v>1100004</v>
      </c>
      <c r="H7" s="26">
        <v>62304201</v>
      </c>
      <c r="I7" s="24">
        <v>600000</v>
      </c>
      <c r="J7" s="6">
        <v>631500</v>
      </c>
      <c r="K7" s="25">
        <v>664656</v>
      </c>
    </row>
    <row r="8" spans="1:11" ht="13.5">
      <c r="A8" s="22" t="s">
        <v>21</v>
      </c>
      <c r="B8" s="6">
        <v>89412201</v>
      </c>
      <c r="C8" s="6">
        <v>103042645</v>
      </c>
      <c r="D8" s="23">
        <v>175166192</v>
      </c>
      <c r="E8" s="24">
        <v>115922892</v>
      </c>
      <c r="F8" s="6">
        <v>40779892</v>
      </c>
      <c r="G8" s="25">
        <v>40779892</v>
      </c>
      <c r="H8" s="26">
        <v>93000455</v>
      </c>
      <c r="I8" s="24">
        <v>123438840</v>
      </c>
      <c r="J8" s="6">
        <v>131130960</v>
      </c>
      <c r="K8" s="25">
        <v>139298256</v>
      </c>
    </row>
    <row r="9" spans="1:11" ht="13.5">
      <c r="A9" s="22" t="s">
        <v>22</v>
      </c>
      <c r="B9" s="6">
        <v>32565558</v>
      </c>
      <c r="C9" s="6">
        <v>41896640</v>
      </c>
      <c r="D9" s="23">
        <v>48084638</v>
      </c>
      <c r="E9" s="24">
        <v>55615248</v>
      </c>
      <c r="F9" s="6">
        <v>72199071</v>
      </c>
      <c r="G9" s="25">
        <v>72199071</v>
      </c>
      <c r="H9" s="26">
        <v>41351977</v>
      </c>
      <c r="I9" s="24">
        <v>69508104</v>
      </c>
      <c r="J9" s="6">
        <v>73135896</v>
      </c>
      <c r="K9" s="25">
        <v>76932900</v>
      </c>
    </row>
    <row r="10" spans="1:11" ht="25.5">
      <c r="A10" s="27" t="s">
        <v>102</v>
      </c>
      <c r="B10" s="28">
        <f>SUM(B5:B9)</f>
        <v>374323711</v>
      </c>
      <c r="C10" s="29">
        <f aca="true" t="shared" si="0" ref="C10:K10">SUM(C5:C9)</f>
        <v>434960141</v>
      </c>
      <c r="D10" s="30">
        <f t="shared" si="0"/>
        <v>545710630</v>
      </c>
      <c r="E10" s="28">
        <f t="shared" si="0"/>
        <v>563793504</v>
      </c>
      <c r="F10" s="29">
        <f t="shared" si="0"/>
        <v>537437798</v>
      </c>
      <c r="G10" s="31">
        <f t="shared" si="0"/>
        <v>537437798</v>
      </c>
      <c r="H10" s="32">
        <f t="shared" si="0"/>
        <v>437639501</v>
      </c>
      <c r="I10" s="28">
        <f t="shared" si="0"/>
        <v>728863320</v>
      </c>
      <c r="J10" s="29">
        <f t="shared" si="0"/>
        <v>761896956</v>
      </c>
      <c r="K10" s="31">
        <f t="shared" si="0"/>
        <v>827788452</v>
      </c>
    </row>
    <row r="11" spans="1:11" ht="13.5">
      <c r="A11" s="22" t="s">
        <v>23</v>
      </c>
      <c r="B11" s="6">
        <v>159053099</v>
      </c>
      <c r="C11" s="6">
        <v>188292855</v>
      </c>
      <c r="D11" s="23">
        <v>207029004</v>
      </c>
      <c r="E11" s="24">
        <v>202982976</v>
      </c>
      <c r="F11" s="6">
        <v>174405607</v>
      </c>
      <c r="G11" s="25">
        <v>174405607</v>
      </c>
      <c r="H11" s="26">
        <v>102269720</v>
      </c>
      <c r="I11" s="24">
        <v>239372028</v>
      </c>
      <c r="J11" s="6">
        <v>247344516</v>
      </c>
      <c r="K11" s="25">
        <v>270526932</v>
      </c>
    </row>
    <row r="12" spans="1:11" ht="13.5">
      <c r="A12" s="22" t="s">
        <v>24</v>
      </c>
      <c r="B12" s="6">
        <v>11979527</v>
      </c>
      <c r="C12" s="6">
        <v>9985320</v>
      </c>
      <c r="D12" s="23">
        <v>12153814</v>
      </c>
      <c r="E12" s="24">
        <v>10631508</v>
      </c>
      <c r="F12" s="6">
        <v>10765779</v>
      </c>
      <c r="G12" s="25">
        <v>10765779</v>
      </c>
      <c r="H12" s="26">
        <v>7009318</v>
      </c>
      <c r="I12" s="24">
        <v>13931088</v>
      </c>
      <c r="J12" s="6">
        <v>14836620</v>
      </c>
      <c r="K12" s="25">
        <v>15801000</v>
      </c>
    </row>
    <row r="13" spans="1:11" ht="13.5">
      <c r="A13" s="22" t="s">
        <v>103</v>
      </c>
      <c r="B13" s="6">
        <v>51400541</v>
      </c>
      <c r="C13" s="6">
        <v>75082336</v>
      </c>
      <c r="D13" s="23">
        <v>67308061</v>
      </c>
      <c r="E13" s="24">
        <v>74680008</v>
      </c>
      <c r="F13" s="6">
        <v>59073871</v>
      </c>
      <c r="G13" s="25">
        <v>59073871</v>
      </c>
      <c r="H13" s="26">
        <v>4230</v>
      </c>
      <c r="I13" s="24">
        <v>54655320</v>
      </c>
      <c r="J13" s="6">
        <v>55524732</v>
      </c>
      <c r="K13" s="25">
        <v>60544788</v>
      </c>
    </row>
    <row r="14" spans="1:11" ht="13.5">
      <c r="A14" s="22" t="s">
        <v>25</v>
      </c>
      <c r="B14" s="6">
        <v>5373153</v>
      </c>
      <c r="C14" s="6">
        <v>1212771</v>
      </c>
      <c r="D14" s="23">
        <v>48774129</v>
      </c>
      <c r="E14" s="24">
        <v>6500448</v>
      </c>
      <c r="F14" s="6">
        <v>50432617</v>
      </c>
      <c r="G14" s="25">
        <v>50432617</v>
      </c>
      <c r="H14" s="26">
        <v>0</v>
      </c>
      <c r="I14" s="24">
        <v>61557624</v>
      </c>
      <c r="J14" s="6">
        <v>62789400</v>
      </c>
      <c r="K14" s="25">
        <v>68190840</v>
      </c>
    </row>
    <row r="15" spans="1:11" ht="13.5">
      <c r="A15" s="22" t="s">
        <v>26</v>
      </c>
      <c r="B15" s="6">
        <v>163317624</v>
      </c>
      <c r="C15" s="6">
        <v>217718994</v>
      </c>
      <c r="D15" s="23">
        <v>192128100</v>
      </c>
      <c r="E15" s="24">
        <v>242167320</v>
      </c>
      <c r="F15" s="6">
        <v>172460486</v>
      </c>
      <c r="G15" s="25">
        <v>172460486</v>
      </c>
      <c r="H15" s="26">
        <v>259860517</v>
      </c>
      <c r="I15" s="24">
        <v>208801008</v>
      </c>
      <c r="J15" s="6">
        <v>227587428</v>
      </c>
      <c r="K15" s="25">
        <v>247955748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1029576</v>
      </c>
      <c r="F16" s="6">
        <v>500000</v>
      </c>
      <c r="G16" s="25">
        <v>500000</v>
      </c>
      <c r="H16" s="26">
        <v>0</v>
      </c>
      <c r="I16" s="24">
        <v>840000</v>
      </c>
      <c r="J16" s="6">
        <v>999996</v>
      </c>
      <c r="K16" s="25">
        <v>1500000</v>
      </c>
    </row>
    <row r="17" spans="1:11" ht="13.5">
      <c r="A17" s="22" t="s">
        <v>27</v>
      </c>
      <c r="B17" s="6">
        <v>88198094</v>
      </c>
      <c r="C17" s="6">
        <v>268790236</v>
      </c>
      <c r="D17" s="23">
        <v>208917662</v>
      </c>
      <c r="E17" s="24">
        <v>166666488</v>
      </c>
      <c r="F17" s="6">
        <v>128366275</v>
      </c>
      <c r="G17" s="25">
        <v>128366275</v>
      </c>
      <c r="H17" s="26">
        <v>67309424</v>
      </c>
      <c r="I17" s="24">
        <v>147195912</v>
      </c>
      <c r="J17" s="6">
        <v>150192516</v>
      </c>
      <c r="K17" s="25">
        <v>160182588</v>
      </c>
    </row>
    <row r="18" spans="1:11" ht="13.5">
      <c r="A18" s="33" t="s">
        <v>28</v>
      </c>
      <c r="B18" s="34">
        <f>SUM(B11:B17)</f>
        <v>479322038</v>
      </c>
      <c r="C18" s="35">
        <f aca="true" t="shared" si="1" ref="C18:K18">SUM(C11:C17)</f>
        <v>761082512</v>
      </c>
      <c r="D18" s="36">
        <f t="shared" si="1"/>
        <v>736310770</v>
      </c>
      <c r="E18" s="34">
        <f t="shared" si="1"/>
        <v>704658324</v>
      </c>
      <c r="F18" s="35">
        <f t="shared" si="1"/>
        <v>596004635</v>
      </c>
      <c r="G18" s="37">
        <f t="shared" si="1"/>
        <v>596004635</v>
      </c>
      <c r="H18" s="38">
        <f t="shared" si="1"/>
        <v>436453209</v>
      </c>
      <c r="I18" s="34">
        <f t="shared" si="1"/>
        <v>726352980</v>
      </c>
      <c r="J18" s="35">
        <f t="shared" si="1"/>
        <v>759275208</v>
      </c>
      <c r="K18" s="37">
        <f t="shared" si="1"/>
        <v>824701896</v>
      </c>
    </row>
    <row r="19" spans="1:11" ht="13.5">
      <c r="A19" s="33" t="s">
        <v>29</v>
      </c>
      <c r="B19" s="39">
        <f>+B10-B18</f>
        <v>-104998327</v>
      </c>
      <c r="C19" s="40">
        <f aca="true" t="shared" si="2" ref="C19:K19">+C10-C18</f>
        <v>-326122371</v>
      </c>
      <c r="D19" s="41">
        <f t="shared" si="2"/>
        <v>-190600140</v>
      </c>
      <c r="E19" s="39">
        <f t="shared" si="2"/>
        <v>-140864820</v>
      </c>
      <c r="F19" s="40">
        <f t="shared" si="2"/>
        <v>-58566837</v>
      </c>
      <c r="G19" s="42">
        <f t="shared" si="2"/>
        <v>-58566837</v>
      </c>
      <c r="H19" s="43">
        <f t="shared" si="2"/>
        <v>1186292</v>
      </c>
      <c r="I19" s="39">
        <f t="shared" si="2"/>
        <v>2510340</v>
      </c>
      <c r="J19" s="40">
        <f t="shared" si="2"/>
        <v>2621748</v>
      </c>
      <c r="K19" s="42">
        <f t="shared" si="2"/>
        <v>3086556</v>
      </c>
    </row>
    <row r="20" spans="1:11" ht="25.5">
      <c r="A20" s="44" t="s">
        <v>30</v>
      </c>
      <c r="B20" s="45">
        <v>84289153</v>
      </c>
      <c r="C20" s="46">
        <v>65004976</v>
      </c>
      <c r="D20" s="47">
        <v>58043202</v>
      </c>
      <c r="E20" s="45">
        <v>59629992</v>
      </c>
      <c r="F20" s="46">
        <v>59629992</v>
      </c>
      <c r="G20" s="48">
        <v>59629992</v>
      </c>
      <c r="H20" s="49">
        <v>16580470</v>
      </c>
      <c r="I20" s="45">
        <v>70401144</v>
      </c>
      <c r="J20" s="46">
        <v>74367060</v>
      </c>
      <c r="K20" s="48">
        <v>66538752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-20709174</v>
      </c>
      <c r="C22" s="58">
        <f aca="true" t="shared" si="3" ref="C22:K22">SUM(C19:C21)</f>
        <v>-261117395</v>
      </c>
      <c r="D22" s="59">
        <f t="shared" si="3"/>
        <v>-132556938</v>
      </c>
      <c r="E22" s="57">
        <f t="shared" si="3"/>
        <v>-81234828</v>
      </c>
      <c r="F22" s="58">
        <f t="shared" si="3"/>
        <v>1063155</v>
      </c>
      <c r="G22" s="60">
        <f t="shared" si="3"/>
        <v>1063155</v>
      </c>
      <c r="H22" s="61">
        <f t="shared" si="3"/>
        <v>17766762</v>
      </c>
      <c r="I22" s="57">
        <f t="shared" si="3"/>
        <v>72911484</v>
      </c>
      <c r="J22" s="58">
        <f t="shared" si="3"/>
        <v>76988808</v>
      </c>
      <c r="K22" s="60">
        <f t="shared" si="3"/>
        <v>69625308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-20709174</v>
      </c>
      <c r="C24" s="40">
        <f aca="true" t="shared" si="4" ref="C24:K24">SUM(C22:C23)</f>
        <v>-261117395</v>
      </c>
      <c r="D24" s="41">
        <f t="shared" si="4"/>
        <v>-132556938</v>
      </c>
      <c r="E24" s="39">
        <f t="shared" si="4"/>
        <v>-81234828</v>
      </c>
      <c r="F24" s="40">
        <f t="shared" si="4"/>
        <v>1063155</v>
      </c>
      <c r="G24" s="42">
        <f t="shared" si="4"/>
        <v>1063155</v>
      </c>
      <c r="H24" s="43">
        <f t="shared" si="4"/>
        <v>17766762</v>
      </c>
      <c r="I24" s="39">
        <f t="shared" si="4"/>
        <v>72911484</v>
      </c>
      <c r="J24" s="40">
        <f t="shared" si="4"/>
        <v>76988808</v>
      </c>
      <c r="K24" s="42">
        <f t="shared" si="4"/>
        <v>69625308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87189812</v>
      </c>
      <c r="C27" s="7">
        <v>91532633</v>
      </c>
      <c r="D27" s="69">
        <v>87696933</v>
      </c>
      <c r="E27" s="70">
        <v>59630088</v>
      </c>
      <c r="F27" s="7">
        <v>59780092</v>
      </c>
      <c r="G27" s="71">
        <v>59780092</v>
      </c>
      <c r="H27" s="72">
        <v>24530610</v>
      </c>
      <c r="I27" s="70">
        <v>70398480</v>
      </c>
      <c r="J27" s="7">
        <v>74366700</v>
      </c>
      <c r="K27" s="71">
        <v>66538740</v>
      </c>
    </row>
    <row r="28" spans="1:11" ht="13.5">
      <c r="A28" s="73" t="s">
        <v>34</v>
      </c>
      <c r="B28" s="6">
        <v>87189812</v>
      </c>
      <c r="C28" s="6">
        <v>34266516</v>
      </c>
      <c r="D28" s="23">
        <v>28283497</v>
      </c>
      <c r="E28" s="24">
        <v>59630088</v>
      </c>
      <c r="F28" s="6">
        <v>59630092</v>
      </c>
      <c r="G28" s="25">
        <v>59630092</v>
      </c>
      <c r="H28" s="26">
        <v>0</v>
      </c>
      <c r="I28" s="24">
        <v>70398480</v>
      </c>
      <c r="J28" s="6">
        <v>74366700</v>
      </c>
      <c r="K28" s="25">
        <v>66538740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150000</v>
      </c>
      <c r="G31" s="25">
        <v>150000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87189812</v>
      </c>
      <c r="C32" s="7">
        <f aca="true" t="shared" si="5" ref="C32:K32">SUM(C28:C31)</f>
        <v>34266516</v>
      </c>
      <c r="D32" s="69">
        <f t="shared" si="5"/>
        <v>28283497</v>
      </c>
      <c r="E32" s="70">
        <f t="shared" si="5"/>
        <v>59630088</v>
      </c>
      <c r="F32" s="7">
        <f t="shared" si="5"/>
        <v>59780092</v>
      </c>
      <c r="G32" s="71">
        <f t="shared" si="5"/>
        <v>59780092</v>
      </c>
      <c r="H32" s="72">
        <f t="shared" si="5"/>
        <v>0</v>
      </c>
      <c r="I32" s="70">
        <f t="shared" si="5"/>
        <v>70398480</v>
      </c>
      <c r="J32" s="7">
        <f t="shared" si="5"/>
        <v>74366700</v>
      </c>
      <c r="K32" s="71">
        <f t="shared" si="5"/>
        <v>66538740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253277392</v>
      </c>
      <c r="C35" s="6">
        <v>136963425</v>
      </c>
      <c r="D35" s="23">
        <v>209496894</v>
      </c>
      <c r="E35" s="24">
        <v>-140864916</v>
      </c>
      <c r="F35" s="6">
        <v>610515338</v>
      </c>
      <c r="G35" s="25">
        <v>610515338</v>
      </c>
      <c r="H35" s="26">
        <v>218080442</v>
      </c>
      <c r="I35" s="24">
        <v>907322814</v>
      </c>
      <c r="J35" s="6">
        <v>854814033</v>
      </c>
      <c r="K35" s="25">
        <v>947147505</v>
      </c>
    </row>
    <row r="36" spans="1:11" ht="13.5">
      <c r="A36" s="22" t="s">
        <v>40</v>
      </c>
      <c r="B36" s="6">
        <v>1365367901</v>
      </c>
      <c r="C36" s="6">
        <v>1374402991</v>
      </c>
      <c r="D36" s="23">
        <v>1376820586</v>
      </c>
      <c r="E36" s="24">
        <v>59630088</v>
      </c>
      <c r="F36" s="6">
        <v>1258143643</v>
      </c>
      <c r="G36" s="25">
        <v>1258143643</v>
      </c>
      <c r="H36" s="26">
        <v>1635568376</v>
      </c>
      <c r="I36" s="24">
        <v>1325482123</v>
      </c>
      <c r="J36" s="6">
        <v>1397069925</v>
      </c>
      <c r="K36" s="25">
        <v>1468311074</v>
      </c>
    </row>
    <row r="37" spans="1:11" ht="13.5">
      <c r="A37" s="22" t="s">
        <v>41</v>
      </c>
      <c r="B37" s="6">
        <v>391812766</v>
      </c>
      <c r="C37" s="6">
        <v>559499032</v>
      </c>
      <c r="D37" s="23">
        <v>781834437</v>
      </c>
      <c r="E37" s="24">
        <v>0</v>
      </c>
      <c r="F37" s="6">
        <v>443115966</v>
      </c>
      <c r="G37" s="25">
        <v>443115966</v>
      </c>
      <c r="H37" s="26">
        <v>1028815893</v>
      </c>
      <c r="I37" s="24">
        <v>678108553</v>
      </c>
      <c r="J37" s="6">
        <v>591578887</v>
      </c>
      <c r="K37" s="25">
        <v>717243047</v>
      </c>
    </row>
    <row r="38" spans="1:11" ht="13.5">
      <c r="A38" s="22" t="s">
        <v>42</v>
      </c>
      <c r="B38" s="6">
        <v>109168394</v>
      </c>
      <c r="C38" s="6">
        <v>113206311</v>
      </c>
      <c r="D38" s="23">
        <v>139890237</v>
      </c>
      <c r="E38" s="24">
        <v>0</v>
      </c>
      <c r="F38" s="6">
        <v>115870182</v>
      </c>
      <c r="G38" s="25">
        <v>115870182</v>
      </c>
      <c r="H38" s="26">
        <v>142473314</v>
      </c>
      <c r="I38" s="24">
        <v>139890237</v>
      </c>
      <c r="J38" s="6">
        <v>147234474</v>
      </c>
      <c r="K38" s="25">
        <v>154964284</v>
      </c>
    </row>
    <row r="39" spans="1:11" ht="13.5">
      <c r="A39" s="22" t="s">
        <v>43</v>
      </c>
      <c r="B39" s="6">
        <v>1117664133</v>
      </c>
      <c r="C39" s="6">
        <v>1099778473</v>
      </c>
      <c r="D39" s="23">
        <v>797149725</v>
      </c>
      <c r="E39" s="24">
        <v>0</v>
      </c>
      <c r="F39" s="6">
        <v>1309672831</v>
      </c>
      <c r="G39" s="25">
        <v>1309672831</v>
      </c>
      <c r="H39" s="26">
        <v>664592800</v>
      </c>
      <c r="I39" s="24">
        <v>1414806147</v>
      </c>
      <c r="J39" s="6">
        <v>1513070597</v>
      </c>
      <c r="K39" s="25">
        <v>1543251248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-83582790</v>
      </c>
      <c r="C42" s="6">
        <v>416922132</v>
      </c>
      <c r="D42" s="23">
        <v>1004828438</v>
      </c>
      <c r="E42" s="24">
        <v>466602360</v>
      </c>
      <c r="F42" s="6">
        <v>439666851</v>
      </c>
      <c r="G42" s="25">
        <v>439666851</v>
      </c>
      <c r="H42" s="26">
        <v>400076781</v>
      </c>
      <c r="I42" s="24">
        <v>-49046988</v>
      </c>
      <c r="J42" s="6">
        <v>-31158588</v>
      </c>
      <c r="K42" s="25">
        <v>-30672780</v>
      </c>
    </row>
    <row r="43" spans="1:11" ht="13.5">
      <c r="A43" s="22" t="s">
        <v>46</v>
      </c>
      <c r="B43" s="6">
        <v>-96023327</v>
      </c>
      <c r="C43" s="6">
        <v>-52256745</v>
      </c>
      <c r="D43" s="23">
        <v>-57569932</v>
      </c>
      <c r="E43" s="24">
        <v>-59501673</v>
      </c>
      <c r="F43" s="6">
        <v>-59913445</v>
      </c>
      <c r="G43" s="25">
        <v>-59913445</v>
      </c>
      <c r="H43" s="26">
        <v>-27945487</v>
      </c>
      <c r="I43" s="24">
        <v>0</v>
      </c>
      <c r="J43" s="6">
        <v>-7001</v>
      </c>
      <c r="K43" s="25">
        <v>-7369</v>
      </c>
    </row>
    <row r="44" spans="1:11" ht="13.5">
      <c r="A44" s="22" t="s">
        <v>47</v>
      </c>
      <c r="B44" s="6">
        <v>-2409764</v>
      </c>
      <c r="C44" s="6">
        <v>7331770</v>
      </c>
      <c r="D44" s="23">
        <v>-11235213</v>
      </c>
      <c r="E44" s="24">
        <v>3903443</v>
      </c>
      <c r="F44" s="6">
        <v>8798124</v>
      </c>
      <c r="G44" s="25">
        <v>8798124</v>
      </c>
      <c r="H44" s="26">
        <v>3846651</v>
      </c>
      <c r="I44" s="24">
        <v>10900126</v>
      </c>
      <c r="J44" s="6">
        <v>1034158</v>
      </c>
      <c r="K44" s="25">
        <v>1088452</v>
      </c>
    </row>
    <row r="45" spans="1:11" ht="13.5">
      <c r="A45" s="33" t="s">
        <v>48</v>
      </c>
      <c r="B45" s="7">
        <v>-143493264</v>
      </c>
      <c r="C45" s="7">
        <v>229395185</v>
      </c>
      <c r="D45" s="69">
        <v>850133058</v>
      </c>
      <c r="E45" s="70">
        <v>411004130</v>
      </c>
      <c r="F45" s="7">
        <v>161671450</v>
      </c>
      <c r="G45" s="71">
        <v>161671450</v>
      </c>
      <c r="H45" s="72">
        <v>292260053</v>
      </c>
      <c r="I45" s="70">
        <v>109095135</v>
      </c>
      <c r="J45" s="7">
        <v>84206950</v>
      </c>
      <c r="K45" s="71">
        <v>70633304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-142464847</v>
      </c>
      <c r="C48" s="6">
        <v>-105374428</v>
      </c>
      <c r="D48" s="23">
        <v>-97184266</v>
      </c>
      <c r="E48" s="24">
        <v>116842644</v>
      </c>
      <c r="F48" s="6">
        <v>7077074</v>
      </c>
      <c r="G48" s="25">
        <v>7077074</v>
      </c>
      <c r="H48" s="26">
        <v>49925333</v>
      </c>
      <c r="I48" s="24">
        <v>114471734</v>
      </c>
      <c r="J48" s="6">
        <v>100365355</v>
      </c>
      <c r="K48" s="25">
        <v>87696836</v>
      </c>
    </row>
    <row r="49" spans="1:11" ht="13.5">
      <c r="A49" s="22" t="s">
        <v>51</v>
      </c>
      <c r="B49" s="6">
        <f>+B75</f>
        <v>47731894.90163171</v>
      </c>
      <c r="C49" s="6">
        <f aca="true" t="shared" si="6" ref="C49:K49">+C75</f>
        <v>357061767.69142604</v>
      </c>
      <c r="D49" s="23">
        <f t="shared" si="6"/>
        <v>401398438.8296789</v>
      </c>
      <c r="E49" s="24">
        <f t="shared" si="6"/>
        <v>191558252.38913998</v>
      </c>
      <c r="F49" s="6">
        <f t="shared" si="6"/>
        <v>-29888668.515900612</v>
      </c>
      <c r="G49" s="25">
        <f t="shared" si="6"/>
        <v>-29888668.515900612</v>
      </c>
      <c r="H49" s="26">
        <f t="shared" si="6"/>
        <v>842433681.9873441</v>
      </c>
      <c r="I49" s="24">
        <f t="shared" si="6"/>
        <v>-2216655.387828827</v>
      </c>
      <c r="J49" s="6">
        <f t="shared" si="6"/>
        <v>-76477485.12333131</v>
      </c>
      <c r="K49" s="25">
        <f t="shared" si="6"/>
        <v>-9285469.454803824</v>
      </c>
    </row>
    <row r="50" spans="1:11" ht="13.5">
      <c r="A50" s="33" t="s">
        <v>52</v>
      </c>
      <c r="B50" s="7">
        <f>+B48-B49</f>
        <v>-190196741.9016317</v>
      </c>
      <c r="C50" s="7">
        <f aca="true" t="shared" si="7" ref="C50:K50">+C48-C49</f>
        <v>-462436195.69142604</v>
      </c>
      <c r="D50" s="69">
        <f t="shared" si="7"/>
        <v>-498582704.8296789</v>
      </c>
      <c r="E50" s="70">
        <f t="shared" si="7"/>
        <v>-74715608.38913998</v>
      </c>
      <c r="F50" s="7">
        <f t="shared" si="7"/>
        <v>36965742.51590061</v>
      </c>
      <c r="G50" s="71">
        <f t="shared" si="7"/>
        <v>36965742.51590061</v>
      </c>
      <c r="H50" s="72">
        <f t="shared" si="7"/>
        <v>-792508348.9873441</v>
      </c>
      <c r="I50" s="70">
        <f t="shared" si="7"/>
        <v>116688389.38782883</v>
      </c>
      <c r="J50" s="7">
        <f t="shared" si="7"/>
        <v>176842840.1233313</v>
      </c>
      <c r="K50" s="71">
        <f t="shared" si="7"/>
        <v>96982305.45480382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1345184780</v>
      </c>
      <c r="C53" s="6">
        <v>1288764367</v>
      </c>
      <c r="D53" s="23">
        <v>1254921087</v>
      </c>
      <c r="E53" s="24">
        <v>59630088</v>
      </c>
      <c r="F53" s="6">
        <v>1336945368</v>
      </c>
      <c r="G53" s="25">
        <v>1336945368</v>
      </c>
      <c r="H53" s="26">
        <v>1513668878</v>
      </c>
      <c r="I53" s="24">
        <v>1325348770</v>
      </c>
      <c r="J53" s="6">
        <v>1396929571</v>
      </c>
      <c r="K53" s="25">
        <v>1468163351</v>
      </c>
    </row>
    <row r="54" spans="1:11" ht="13.5">
      <c r="A54" s="22" t="s">
        <v>55</v>
      </c>
      <c r="B54" s="6">
        <v>51400541</v>
      </c>
      <c r="C54" s="6">
        <v>0</v>
      </c>
      <c r="D54" s="23">
        <v>64554082</v>
      </c>
      <c r="E54" s="24">
        <v>74680008</v>
      </c>
      <c r="F54" s="6">
        <v>59073871</v>
      </c>
      <c r="G54" s="25">
        <v>59073871</v>
      </c>
      <c r="H54" s="26">
        <v>4230</v>
      </c>
      <c r="I54" s="24">
        <v>54655320</v>
      </c>
      <c r="J54" s="6">
        <v>55524732</v>
      </c>
      <c r="K54" s="25">
        <v>60544788</v>
      </c>
    </row>
    <row r="55" spans="1:11" ht="13.5">
      <c r="A55" s="22" t="s">
        <v>56</v>
      </c>
      <c r="B55" s="6">
        <v>46924683</v>
      </c>
      <c r="C55" s="6">
        <v>7920722</v>
      </c>
      <c r="D55" s="23">
        <v>23484074</v>
      </c>
      <c r="E55" s="24">
        <v>0</v>
      </c>
      <c r="F55" s="6">
        <v>12300000</v>
      </c>
      <c r="G55" s="25">
        <v>12300000</v>
      </c>
      <c r="H55" s="26">
        <v>4278945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20680801</v>
      </c>
      <c r="C56" s="6">
        <v>34476448</v>
      </c>
      <c r="D56" s="23">
        <v>14681958</v>
      </c>
      <c r="E56" s="24">
        <v>38945316</v>
      </c>
      <c r="F56" s="6">
        <v>28547408</v>
      </c>
      <c r="G56" s="25">
        <v>28547408</v>
      </c>
      <c r="H56" s="26">
        <v>4187628</v>
      </c>
      <c r="I56" s="24">
        <v>35952000</v>
      </c>
      <c r="J56" s="6">
        <v>35309808</v>
      </c>
      <c r="K56" s="25">
        <v>37379688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7524144</v>
      </c>
      <c r="E59" s="24">
        <v>87388521</v>
      </c>
      <c r="F59" s="6">
        <v>87388521</v>
      </c>
      <c r="G59" s="25">
        <v>87388521</v>
      </c>
      <c r="H59" s="26">
        <v>87388521</v>
      </c>
      <c r="I59" s="24">
        <v>28498179</v>
      </c>
      <c r="J59" s="6">
        <v>29994333</v>
      </c>
      <c r="K59" s="25">
        <v>31569036</v>
      </c>
    </row>
    <row r="60" spans="1:11" ht="13.5">
      <c r="A60" s="90" t="s">
        <v>60</v>
      </c>
      <c r="B60" s="6">
        <v>0</v>
      </c>
      <c r="C60" s="6">
        <v>12439839</v>
      </c>
      <c r="D60" s="23">
        <v>0</v>
      </c>
      <c r="E60" s="24">
        <v>234284330</v>
      </c>
      <c r="F60" s="6">
        <v>0</v>
      </c>
      <c r="G60" s="25">
        <v>0</v>
      </c>
      <c r="H60" s="26">
        <v>0</v>
      </c>
      <c r="I60" s="24">
        <v>238108508</v>
      </c>
      <c r="J60" s="6">
        <v>250609204</v>
      </c>
      <c r="K60" s="25">
        <v>263766188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544</v>
      </c>
      <c r="E62" s="97">
        <v>563</v>
      </c>
      <c r="F62" s="98">
        <v>563</v>
      </c>
      <c r="G62" s="99">
        <v>563</v>
      </c>
      <c r="H62" s="100">
        <v>563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984</v>
      </c>
      <c r="E63" s="97">
        <v>1001</v>
      </c>
      <c r="F63" s="98">
        <v>1001</v>
      </c>
      <c r="G63" s="99">
        <v>1001</v>
      </c>
      <c r="H63" s="100">
        <v>1001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1330</v>
      </c>
      <c r="E64" s="97">
        <v>1302</v>
      </c>
      <c r="F64" s="98">
        <v>1302</v>
      </c>
      <c r="G64" s="99">
        <v>1302</v>
      </c>
      <c r="H64" s="100">
        <v>1302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0.7646927677920425</v>
      </c>
      <c r="C70" s="5">
        <f aca="true" t="shared" si="8" ref="C70:K70">IF(ISERROR(C71/C72),0,(C71/C72))</f>
        <v>0.6589577249846821</v>
      </c>
      <c r="D70" s="5">
        <f t="shared" si="8"/>
        <v>1.1365793968506388</v>
      </c>
      <c r="E70" s="5">
        <f t="shared" si="8"/>
        <v>0.7433163869509299</v>
      </c>
      <c r="F70" s="5">
        <f t="shared" si="8"/>
        <v>0.7699702072804298</v>
      </c>
      <c r="G70" s="5">
        <f t="shared" si="8"/>
        <v>0.7699702072804298</v>
      </c>
      <c r="H70" s="5">
        <f t="shared" si="8"/>
        <v>0.9183113309638092</v>
      </c>
      <c r="I70" s="5">
        <f t="shared" si="8"/>
        <v>0.8356503796594063</v>
      </c>
      <c r="J70" s="5">
        <f t="shared" si="8"/>
        <v>0.8607681946447733</v>
      </c>
      <c r="K70" s="5">
        <f t="shared" si="8"/>
        <v>0.8223854500686255</v>
      </c>
    </row>
    <row r="71" spans="1:11" ht="12.75" hidden="1">
      <c r="A71" s="2" t="s">
        <v>108</v>
      </c>
      <c r="B71" s="2">
        <f>+B83</f>
        <v>196990739</v>
      </c>
      <c r="C71" s="2">
        <f aca="true" t="shared" si="9" ref="C71:K71">+C83</f>
        <v>195240647</v>
      </c>
      <c r="D71" s="2">
        <f t="shared" si="9"/>
        <v>377676566</v>
      </c>
      <c r="E71" s="2">
        <f t="shared" si="9"/>
        <v>296802264</v>
      </c>
      <c r="F71" s="2">
        <f t="shared" si="9"/>
        <v>345009755</v>
      </c>
      <c r="G71" s="2">
        <f t="shared" si="9"/>
        <v>345009755</v>
      </c>
      <c r="H71" s="2">
        <f t="shared" si="9"/>
        <v>224987019</v>
      </c>
      <c r="I71" s="2">
        <f t="shared" si="9"/>
        <v>464476716</v>
      </c>
      <c r="J71" s="2">
        <f t="shared" si="9"/>
        <v>498025080</v>
      </c>
      <c r="K71" s="2">
        <f t="shared" si="9"/>
        <v>521066964</v>
      </c>
    </row>
    <row r="72" spans="1:11" ht="12.75" hidden="1">
      <c r="A72" s="2" t="s">
        <v>109</v>
      </c>
      <c r="B72" s="2">
        <f>+B77</f>
        <v>257607692</v>
      </c>
      <c r="C72" s="2">
        <f aca="true" t="shared" si="10" ref="C72:K72">+C77</f>
        <v>296287060</v>
      </c>
      <c r="D72" s="2">
        <f t="shared" si="10"/>
        <v>332292286</v>
      </c>
      <c r="E72" s="2">
        <f t="shared" si="10"/>
        <v>399294660</v>
      </c>
      <c r="F72" s="2">
        <f t="shared" si="10"/>
        <v>448081954</v>
      </c>
      <c r="G72" s="2">
        <f t="shared" si="10"/>
        <v>448081954</v>
      </c>
      <c r="H72" s="2">
        <f t="shared" si="10"/>
        <v>245000809</v>
      </c>
      <c r="I72" s="2">
        <f t="shared" si="10"/>
        <v>555826608</v>
      </c>
      <c r="J72" s="2">
        <f t="shared" si="10"/>
        <v>578582112</v>
      </c>
      <c r="K72" s="2">
        <f t="shared" si="10"/>
        <v>633604308</v>
      </c>
    </row>
    <row r="73" spans="1:11" ht="12.75" hidden="1">
      <c r="A73" s="2" t="s">
        <v>110</v>
      </c>
      <c r="B73" s="2">
        <f>+B74</f>
        <v>117829416</v>
      </c>
      <c r="C73" s="2">
        <f aca="true" t="shared" si="11" ref="C73:K73">+(C78+C80+C81+C82)-(B78+B80+B81+B82)</f>
        <v>3824422</v>
      </c>
      <c r="D73" s="2">
        <f t="shared" si="11"/>
        <v>63568321</v>
      </c>
      <c r="E73" s="2">
        <f t="shared" si="11"/>
        <v>-560717744</v>
      </c>
      <c r="F73" s="2">
        <f>+(F78+F80+F81+F82)-(D78+D80+D81+D82)</f>
        <v>297617354</v>
      </c>
      <c r="G73" s="2">
        <f>+(G78+G80+G81+G82)-(D78+D80+D81+D82)</f>
        <v>297617354</v>
      </c>
      <c r="H73" s="2">
        <f>+(H78+H80+H81+H82)-(D78+D80+D81+D82)</f>
        <v>-139357022</v>
      </c>
      <c r="I73" s="2">
        <f>+(I78+I80+I81+I82)-(E78+E80+E81+E82)</f>
        <v>1048238030</v>
      </c>
      <c r="J73" s="2">
        <f t="shared" si="11"/>
        <v>-38524234</v>
      </c>
      <c r="K73" s="2">
        <f t="shared" si="11"/>
        <v>104873764</v>
      </c>
    </row>
    <row r="74" spans="1:11" ht="12.75" hidden="1">
      <c r="A74" s="2" t="s">
        <v>111</v>
      </c>
      <c r="B74" s="2">
        <f>+TREND(C74:E74)</f>
        <v>117829416</v>
      </c>
      <c r="C74" s="2">
        <f>+C73</f>
        <v>3824422</v>
      </c>
      <c r="D74" s="2">
        <f aca="true" t="shared" si="12" ref="D74:K74">+D73</f>
        <v>63568321</v>
      </c>
      <c r="E74" s="2">
        <f t="shared" si="12"/>
        <v>-560717744</v>
      </c>
      <c r="F74" s="2">
        <f t="shared" si="12"/>
        <v>297617354</v>
      </c>
      <c r="G74" s="2">
        <f t="shared" si="12"/>
        <v>297617354</v>
      </c>
      <c r="H74" s="2">
        <f t="shared" si="12"/>
        <v>-139357022</v>
      </c>
      <c r="I74" s="2">
        <f t="shared" si="12"/>
        <v>1048238030</v>
      </c>
      <c r="J74" s="2">
        <f t="shared" si="12"/>
        <v>-38524234</v>
      </c>
      <c r="K74" s="2">
        <f t="shared" si="12"/>
        <v>104873764</v>
      </c>
    </row>
    <row r="75" spans="1:11" ht="12.75" hidden="1">
      <c r="A75" s="2" t="s">
        <v>112</v>
      </c>
      <c r="B75" s="2">
        <f>+B84-(((B80+B81+B78)*B70)-B79)</f>
        <v>47731894.90163171</v>
      </c>
      <c r="C75" s="2">
        <f aca="true" t="shared" si="13" ref="C75:K75">+C84-(((C80+C81+C78)*C70)-C79)</f>
        <v>357061767.69142604</v>
      </c>
      <c r="D75" s="2">
        <f t="shared" si="13"/>
        <v>401398438.8296789</v>
      </c>
      <c r="E75" s="2">
        <f t="shared" si="13"/>
        <v>191558252.38913998</v>
      </c>
      <c r="F75" s="2">
        <f t="shared" si="13"/>
        <v>-29888668.515900612</v>
      </c>
      <c r="G75" s="2">
        <f t="shared" si="13"/>
        <v>-29888668.515900612</v>
      </c>
      <c r="H75" s="2">
        <f t="shared" si="13"/>
        <v>842433681.9873441</v>
      </c>
      <c r="I75" s="2">
        <f t="shared" si="13"/>
        <v>-2216655.387828827</v>
      </c>
      <c r="J75" s="2">
        <f t="shared" si="13"/>
        <v>-76477485.12333131</v>
      </c>
      <c r="K75" s="2">
        <f t="shared" si="13"/>
        <v>-9285469.454803824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257607692</v>
      </c>
      <c r="C77" s="3">
        <v>296287060</v>
      </c>
      <c r="D77" s="3">
        <v>332292286</v>
      </c>
      <c r="E77" s="3">
        <v>399294660</v>
      </c>
      <c r="F77" s="3">
        <v>448081954</v>
      </c>
      <c r="G77" s="3">
        <v>448081954</v>
      </c>
      <c r="H77" s="3">
        <v>245000809</v>
      </c>
      <c r="I77" s="3">
        <v>555826608</v>
      </c>
      <c r="J77" s="3">
        <v>578582112</v>
      </c>
      <c r="K77" s="3">
        <v>633604308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227906848</v>
      </c>
      <c r="C79" s="3">
        <v>514843833</v>
      </c>
      <c r="D79" s="3">
        <v>745793571</v>
      </c>
      <c r="E79" s="3">
        <v>0</v>
      </c>
      <c r="F79" s="3">
        <v>432289933</v>
      </c>
      <c r="G79" s="3">
        <v>432289933</v>
      </c>
      <c r="H79" s="3">
        <v>992718235</v>
      </c>
      <c r="I79" s="3">
        <v>658390432</v>
      </c>
      <c r="J79" s="3">
        <v>570825565</v>
      </c>
      <c r="K79" s="3">
        <v>695400175</v>
      </c>
    </row>
    <row r="80" spans="1:11" ht="12.75" hidden="1">
      <c r="A80" s="1" t="s">
        <v>69</v>
      </c>
      <c r="B80" s="3">
        <v>212363764</v>
      </c>
      <c r="C80" s="3">
        <v>170800904</v>
      </c>
      <c r="D80" s="3">
        <v>152699157</v>
      </c>
      <c r="E80" s="3">
        <v>-257707560</v>
      </c>
      <c r="F80" s="3">
        <v>592268045</v>
      </c>
      <c r="G80" s="3">
        <v>592268045</v>
      </c>
      <c r="H80" s="3">
        <v>64416464</v>
      </c>
      <c r="I80" s="3">
        <v>506220874</v>
      </c>
      <c r="J80" s="3">
        <v>454952040</v>
      </c>
      <c r="K80" s="3">
        <v>541934266</v>
      </c>
    </row>
    <row r="81" spans="1:11" ht="12.75" hidden="1">
      <c r="A81" s="1" t="s">
        <v>70</v>
      </c>
      <c r="B81" s="3">
        <v>23253677</v>
      </c>
      <c r="C81" s="3">
        <v>68640959</v>
      </c>
      <c r="D81" s="3">
        <v>150311027</v>
      </c>
      <c r="E81" s="3">
        <v>0</v>
      </c>
      <c r="F81" s="3">
        <v>7987130</v>
      </c>
      <c r="G81" s="3">
        <v>7987130</v>
      </c>
      <c r="H81" s="3">
        <v>99236698</v>
      </c>
      <c r="I81" s="3">
        <v>284309596</v>
      </c>
      <c r="J81" s="3">
        <v>297054196</v>
      </c>
      <c r="K81" s="3">
        <v>314945734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372363</v>
      </c>
      <c r="G82" s="3">
        <v>372363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196990739</v>
      </c>
      <c r="C83" s="3">
        <v>195240647</v>
      </c>
      <c r="D83" s="3">
        <v>377676566</v>
      </c>
      <c r="E83" s="3">
        <v>296802264</v>
      </c>
      <c r="F83" s="3">
        <v>345009755</v>
      </c>
      <c r="G83" s="3">
        <v>345009755</v>
      </c>
      <c r="H83" s="3">
        <v>224987019</v>
      </c>
      <c r="I83" s="3">
        <v>464476716</v>
      </c>
      <c r="J83" s="3">
        <v>498025080</v>
      </c>
      <c r="K83" s="3">
        <v>521066964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14558988</v>
      </c>
      <c r="C7" s="6">
        <v>11490575</v>
      </c>
      <c r="D7" s="23">
        <v>10575486</v>
      </c>
      <c r="E7" s="24">
        <v>8420808</v>
      </c>
      <c r="F7" s="6">
        <v>8420808</v>
      </c>
      <c r="G7" s="25">
        <v>8420808</v>
      </c>
      <c r="H7" s="26">
        <v>6806988</v>
      </c>
      <c r="I7" s="24">
        <v>8799744</v>
      </c>
      <c r="J7" s="6">
        <v>9204540</v>
      </c>
      <c r="K7" s="25">
        <v>9627948</v>
      </c>
    </row>
    <row r="8" spans="1:11" ht="13.5">
      <c r="A8" s="22" t="s">
        <v>21</v>
      </c>
      <c r="B8" s="6">
        <v>125360300</v>
      </c>
      <c r="C8" s="6">
        <v>118925113</v>
      </c>
      <c r="D8" s="23">
        <v>123975600</v>
      </c>
      <c r="E8" s="24">
        <v>130989996</v>
      </c>
      <c r="F8" s="6">
        <v>134440996</v>
      </c>
      <c r="G8" s="25">
        <v>134440996</v>
      </c>
      <c r="H8" s="26">
        <v>130604314</v>
      </c>
      <c r="I8" s="24">
        <v>140402988</v>
      </c>
      <c r="J8" s="6">
        <v>144069996</v>
      </c>
      <c r="K8" s="25">
        <v>149272992</v>
      </c>
    </row>
    <row r="9" spans="1:11" ht="13.5">
      <c r="A9" s="22" t="s">
        <v>22</v>
      </c>
      <c r="B9" s="6">
        <v>1054449</v>
      </c>
      <c r="C9" s="6">
        <v>1289581</v>
      </c>
      <c r="D9" s="23">
        <v>5231277</v>
      </c>
      <c r="E9" s="24">
        <v>2201364</v>
      </c>
      <c r="F9" s="6">
        <v>1401364</v>
      </c>
      <c r="G9" s="25">
        <v>1401364</v>
      </c>
      <c r="H9" s="26">
        <v>875852</v>
      </c>
      <c r="I9" s="24">
        <v>1065636</v>
      </c>
      <c r="J9" s="6">
        <v>1116588</v>
      </c>
      <c r="K9" s="25">
        <v>1165932</v>
      </c>
    </row>
    <row r="10" spans="1:11" ht="25.5">
      <c r="A10" s="27" t="s">
        <v>102</v>
      </c>
      <c r="B10" s="28">
        <f>SUM(B5:B9)</f>
        <v>140973737</v>
      </c>
      <c r="C10" s="29">
        <f aca="true" t="shared" si="0" ref="C10:K10">SUM(C5:C9)</f>
        <v>131705269</v>
      </c>
      <c r="D10" s="30">
        <f t="shared" si="0"/>
        <v>139782363</v>
      </c>
      <c r="E10" s="28">
        <f t="shared" si="0"/>
        <v>141612168</v>
      </c>
      <c r="F10" s="29">
        <f t="shared" si="0"/>
        <v>144263168</v>
      </c>
      <c r="G10" s="31">
        <f t="shared" si="0"/>
        <v>144263168</v>
      </c>
      <c r="H10" s="32">
        <f t="shared" si="0"/>
        <v>138287154</v>
      </c>
      <c r="I10" s="28">
        <f t="shared" si="0"/>
        <v>150268368</v>
      </c>
      <c r="J10" s="29">
        <f t="shared" si="0"/>
        <v>154391124</v>
      </c>
      <c r="K10" s="31">
        <f t="shared" si="0"/>
        <v>160066872</v>
      </c>
    </row>
    <row r="11" spans="1:11" ht="13.5">
      <c r="A11" s="22" t="s">
        <v>23</v>
      </c>
      <c r="B11" s="6">
        <v>72955070</v>
      </c>
      <c r="C11" s="6">
        <v>83823227</v>
      </c>
      <c r="D11" s="23">
        <v>92055946</v>
      </c>
      <c r="E11" s="24">
        <v>102895884</v>
      </c>
      <c r="F11" s="6">
        <v>107717901</v>
      </c>
      <c r="G11" s="25">
        <v>107717901</v>
      </c>
      <c r="H11" s="26">
        <v>93992666</v>
      </c>
      <c r="I11" s="24">
        <v>122511252</v>
      </c>
      <c r="J11" s="6">
        <v>130100640</v>
      </c>
      <c r="K11" s="25">
        <v>138117780</v>
      </c>
    </row>
    <row r="12" spans="1:11" ht="13.5">
      <c r="A12" s="22" t="s">
        <v>24</v>
      </c>
      <c r="B12" s="6">
        <v>6768848</v>
      </c>
      <c r="C12" s="6">
        <v>7801560</v>
      </c>
      <c r="D12" s="23">
        <v>10120771</v>
      </c>
      <c r="E12" s="24">
        <v>8621556</v>
      </c>
      <c r="F12" s="6">
        <v>8309195</v>
      </c>
      <c r="G12" s="25">
        <v>8309195</v>
      </c>
      <c r="H12" s="26">
        <v>8915046</v>
      </c>
      <c r="I12" s="24">
        <v>9232857</v>
      </c>
      <c r="J12" s="6">
        <v>9809911</v>
      </c>
      <c r="K12" s="25">
        <v>10423030</v>
      </c>
    </row>
    <row r="13" spans="1:11" ht="13.5">
      <c r="A13" s="22" t="s">
        <v>103</v>
      </c>
      <c r="B13" s="6">
        <v>6197671</v>
      </c>
      <c r="C13" s="6">
        <v>6415577</v>
      </c>
      <c r="D13" s="23">
        <v>5083206</v>
      </c>
      <c r="E13" s="24">
        <v>6706704</v>
      </c>
      <c r="F13" s="6">
        <v>6706704</v>
      </c>
      <c r="G13" s="25">
        <v>6706704</v>
      </c>
      <c r="H13" s="26">
        <v>5412206</v>
      </c>
      <c r="I13" s="24">
        <v>8627712</v>
      </c>
      <c r="J13" s="6">
        <v>7442664</v>
      </c>
      <c r="K13" s="25">
        <v>9439728</v>
      </c>
    </row>
    <row r="14" spans="1:11" ht="13.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2003568</v>
      </c>
      <c r="D15" s="23">
        <v>1664416</v>
      </c>
      <c r="E15" s="24">
        <v>2979792</v>
      </c>
      <c r="F15" s="6">
        <v>3363847</v>
      </c>
      <c r="G15" s="25">
        <v>3363847</v>
      </c>
      <c r="H15" s="26">
        <v>1792435</v>
      </c>
      <c r="I15" s="24">
        <v>4057584</v>
      </c>
      <c r="J15" s="6">
        <v>4244220</v>
      </c>
      <c r="K15" s="25">
        <v>4439472</v>
      </c>
    </row>
    <row r="16" spans="1:11" ht="13.5">
      <c r="A16" s="22" t="s">
        <v>21</v>
      </c>
      <c r="B16" s="6">
        <v>15944574</v>
      </c>
      <c r="C16" s="6">
        <v>100000</v>
      </c>
      <c r="D16" s="23">
        <v>138730</v>
      </c>
      <c r="E16" s="24">
        <v>136764</v>
      </c>
      <c r="F16" s="6">
        <v>136764</v>
      </c>
      <c r="G16" s="25">
        <v>136764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35934650</v>
      </c>
      <c r="C17" s="6">
        <v>39670354</v>
      </c>
      <c r="D17" s="23">
        <v>49048449</v>
      </c>
      <c r="E17" s="24">
        <v>47644224</v>
      </c>
      <c r="F17" s="6">
        <v>44442510</v>
      </c>
      <c r="G17" s="25">
        <v>44442510</v>
      </c>
      <c r="H17" s="26">
        <v>41088755</v>
      </c>
      <c r="I17" s="24">
        <v>40496166</v>
      </c>
      <c r="J17" s="6">
        <v>36797604</v>
      </c>
      <c r="K17" s="25">
        <v>39766325</v>
      </c>
    </row>
    <row r="18" spans="1:11" ht="13.5">
      <c r="A18" s="33" t="s">
        <v>28</v>
      </c>
      <c r="B18" s="34">
        <f>SUM(B11:B17)</f>
        <v>137800813</v>
      </c>
      <c r="C18" s="35">
        <f aca="true" t="shared" si="1" ref="C18:K18">SUM(C11:C17)</f>
        <v>139814286</v>
      </c>
      <c r="D18" s="36">
        <f t="shared" si="1"/>
        <v>158111518</v>
      </c>
      <c r="E18" s="34">
        <f t="shared" si="1"/>
        <v>168984924</v>
      </c>
      <c r="F18" s="35">
        <f t="shared" si="1"/>
        <v>170676921</v>
      </c>
      <c r="G18" s="37">
        <f t="shared" si="1"/>
        <v>170676921</v>
      </c>
      <c r="H18" s="38">
        <f t="shared" si="1"/>
        <v>151201108</v>
      </c>
      <c r="I18" s="34">
        <f t="shared" si="1"/>
        <v>184925571</v>
      </c>
      <c r="J18" s="35">
        <f t="shared" si="1"/>
        <v>188395039</v>
      </c>
      <c r="K18" s="37">
        <f t="shared" si="1"/>
        <v>202186335</v>
      </c>
    </row>
    <row r="19" spans="1:11" ht="13.5">
      <c r="A19" s="33" t="s">
        <v>29</v>
      </c>
      <c r="B19" s="39">
        <f>+B10-B18</f>
        <v>3172924</v>
      </c>
      <c r="C19" s="40">
        <f aca="true" t="shared" si="2" ref="C19:K19">+C10-C18</f>
        <v>-8109017</v>
      </c>
      <c r="D19" s="41">
        <f t="shared" si="2"/>
        <v>-18329155</v>
      </c>
      <c r="E19" s="39">
        <f t="shared" si="2"/>
        <v>-27372756</v>
      </c>
      <c r="F19" s="40">
        <f t="shared" si="2"/>
        <v>-26413753</v>
      </c>
      <c r="G19" s="42">
        <f t="shared" si="2"/>
        <v>-26413753</v>
      </c>
      <c r="H19" s="43">
        <f t="shared" si="2"/>
        <v>-12913954</v>
      </c>
      <c r="I19" s="39">
        <f t="shared" si="2"/>
        <v>-34657203</v>
      </c>
      <c r="J19" s="40">
        <f t="shared" si="2"/>
        <v>-34003915</v>
      </c>
      <c r="K19" s="42">
        <f t="shared" si="2"/>
        <v>-42119463</v>
      </c>
    </row>
    <row r="20" spans="1:11" ht="25.5">
      <c r="A20" s="44" t="s">
        <v>30</v>
      </c>
      <c r="B20" s="45">
        <v>0</v>
      </c>
      <c r="C20" s="46">
        <v>3049910</v>
      </c>
      <c r="D20" s="47">
        <v>2133000</v>
      </c>
      <c r="E20" s="45">
        <v>2259000</v>
      </c>
      <c r="F20" s="46">
        <v>0</v>
      </c>
      <c r="G20" s="48">
        <v>0</v>
      </c>
      <c r="H20" s="49">
        <v>0</v>
      </c>
      <c r="I20" s="45">
        <v>300000</v>
      </c>
      <c r="J20" s="46">
        <v>500004</v>
      </c>
      <c r="K20" s="48">
        <v>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3172924</v>
      </c>
      <c r="C22" s="58">
        <f aca="true" t="shared" si="3" ref="C22:K22">SUM(C19:C21)</f>
        <v>-5059107</v>
      </c>
      <c r="D22" s="59">
        <f t="shared" si="3"/>
        <v>-16196155</v>
      </c>
      <c r="E22" s="57">
        <f t="shared" si="3"/>
        <v>-25113756</v>
      </c>
      <c r="F22" s="58">
        <f t="shared" si="3"/>
        <v>-26413753</v>
      </c>
      <c r="G22" s="60">
        <f t="shared" si="3"/>
        <v>-26413753</v>
      </c>
      <c r="H22" s="61">
        <f t="shared" si="3"/>
        <v>-12913954</v>
      </c>
      <c r="I22" s="57">
        <f t="shared" si="3"/>
        <v>-34357203</v>
      </c>
      <c r="J22" s="58">
        <f t="shared" si="3"/>
        <v>-33503911</v>
      </c>
      <c r="K22" s="60">
        <f t="shared" si="3"/>
        <v>-42119463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3172924</v>
      </c>
      <c r="C24" s="40">
        <f aca="true" t="shared" si="4" ref="C24:K24">SUM(C22:C23)</f>
        <v>-5059107</v>
      </c>
      <c r="D24" s="41">
        <f t="shared" si="4"/>
        <v>-16196155</v>
      </c>
      <c r="E24" s="39">
        <f t="shared" si="4"/>
        <v>-25113756</v>
      </c>
      <c r="F24" s="40">
        <f t="shared" si="4"/>
        <v>-26413753</v>
      </c>
      <c r="G24" s="42">
        <f t="shared" si="4"/>
        <v>-26413753</v>
      </c>
      <c r="H24" s="43">
        <f t="shared" si="4"/>
        <v>-12913954</v>
      </c>
      <c r="I24" s="39">
        <f t="shared" si="4"/>
        <v>-34357203</v>
      </c>
      <c r="J24" s="40">
        <f t="shared" si="4"/>
        <v>-33503911</v>
      </c>
      <c r="K24" s="42">
        <f t="shared" si="4"/>
        <v>-42119463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259820</v>
      </c>
      <c r="C27" s="7">
        <v>-31621636</v>
      </c>
      <c r="D27" s="69">
        <v>118813267</v>
      </c>
      <c r="E27" s="70">
        <v>10328004</v>
      </c>
      <c r="F27" s="7">
        <v>29506728</v>
      </c>
      <c r="G27" s="71">
        <v>29506728</v>
      </c>
      <c r="H27" s="72">
        <v>4873341</v>
      </c>
      <c r="I27" s="70">
        <v>14938680</v>
      </c>
      <c r="J27" s="7">
        <v>-500000</v>
      </c>
      <c r="K27" s="71">
        <v>0</v>
      </c>
    </row>
    <row r="28" spans="1:11" ht="13.5">
      <c r="A28" s="73" t="s">
        <v>34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259820</v>
      </c>
      <c r="C31" s="6">
        <v>0</v>
      </c>
      <c r="D31" s="23">
        <v>0</v>
      </c>
      <c r="E31" s="24">
        <v>10328004</v>
      </c>
      <c r="F31" s="6">
        <v>8404713</v>
      </c>
      <c r="G31" s="25">
        <v>8404713</v>
      </c>
      <c r="H31" s="26">
        <v>0</v>
      </c>
      <c r="I31" s="24">
        <v>13638684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259820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10328004</v>
      </c>
      <c r="F32" s="7">
        <f t="shared" si="5"/>
        <v>8404713</v>
      </c>
      <c r="G32" s="71">
        <f t="shared" si="5"/>
        <v>8404713</v>
      </c>
      <c r="H32" s="72">
        <f t="shared" si="5"/>
        <v>0</v>
      </c>
      <c r="I32" s="70">
        <f t="shared" si="5"/>
        <v>13638684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136038632</v>
      </c>
      <c r="C35" s="6">
        <v>135761773</v>
      </c>
      <c r="D35" s="23">
        <v>100193155</v>
      </c>
      <c r="E35" s="24">
        <v>-35441760</v>
      </c>
      <c r="F35" s="6">
        <v>-56843771</v>
      </c>
      <c r="G35" s="25">
        <v>-56843771</v>
      </c>
      <c r="H35" s="26">
        <v>89763556</v>
      </c>
      <c r="I35" s="24">
        <v>-49295883</v>
      </c>
      <c r="J35" s="6">
        <v>-33003911</v>
      </c>
      <c r="K35" s="25">
        <v>-42119463</v>
      </c>
    </row>
    <row r="36" spans="1:11" ht="13.5">
      <c r="A36" s="22" t="s">
        <v>40</v>
      </c>
      <c r="B36" s="6">
        <v>55447762</v>
      </c>
      <c r="C36" s="6">
        <v>50223161</v>
      </c>
      <c r="D36" s="23">
        <v>71157902</v>
      </c>
      <c r="E36" s="24">
        <v>10328004</v>
      </c>
      <c r="F36" s="6">
        <v>29506728</v>
      </c>
      <c r="G36" s="25">
        <v>29506728</v>
      </c>
      <c r="H36" s="26">
        <v>45320321</v>
      </c>
      <c r="I36" s="24">
        <v>14938680</v>
      </c>
      <c r="J36" s="6">
        <v>-500000</v>
      </c>
      <c r="K36" s="25">
        <v>0</v>
      </c>
    </row>
    <row r="37" spans="1:11" ht="13.5">
      <c r="A37" s="22" t="s">
        <v>41</v>
      </c>
      <c r="B37" s="6">
        <v>26630604</v>
      </c>
      <c r="C37" s="6">
        <v>25309809</v>
      </c>
      <c r="D37" s="23">
        <v>26733629</v>
      </c>
      <c r="E37" s="24">
        <v>0</v>
      </c>
      <c r="F37" s="6">
        <v>-923291</v>
      </c>
      <c r="G37" s="25">
        <v>-923291</v>
      </c>
      <c r="H37" s="26">
        <v>28801751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25347789</v>
      </c>
      <c r="C38" s="6">
        <v>28554667</v>
      </c>
      <c r="D38" s="23">
        <v>30358372</v>
      </c>
      <c r="E38" s="24">
        <v>0</v>
      </c>
      <c r="F38" s="6">
        <v>0</v>
      </c>
      <c r="G38" s="25">
        <v>0</v>
      </c>
      <c r="H38" s="26">
        <v>27608083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139508001</v>
      </c>
      <c r="C39" s="6">
        <v>137179566</v>
      </c>
      <c r="D39" s="23">
        <v>130455206</v>
      </c>
      <c r="E39" s="24">
        <v>0</v>
      </c>
      <c r="F39" s="6">
        <v>-26413751</v>
      </c>
      <c r="G39" s="25">
        <v>-26413751</v>
      </c>
      <c r="H39" s="26">
        <v>91587950</v>
      </c>
      <c r="I39" s="24">
        <v>-34357203</v>
      </c>
      <c r="J39" s="6">
        <v>-33503911</v>
      </c>
      <c r="K39" s="25">
        <v>-42119463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-35101611</v>
      </c>
      <c r="C42" s="6">
        <v>123563848</v>
      </c>
      <c r="D42" s="23">
        <v>226357324</v>
      </c>
      <c r="E42" s="24">
        <v>143450244</v>
      </c>
      <c r="F42" s="6">
        <v>143842244</v>
      </c>
      <c r="G42" s="25">
        <v>143842244</v>
      </c>
      <c r="H42" s="26">
        <v>113555834</v>
      </c>
      <c r="I42" s="24">
        <v>141768624</v>
      </c>
      <c r="J42" s="6">
        <v>145686588</v>
      </c>
      <c r="K42" s="25">
        <v>150438924</v>
      </c>
    </row>
    <row r="43" spans="1:11" ht="13.5">
      <c r="A43" s="22" t="s">
        <v>46</v>
      </c>
      <c r="B43" s="6">
        <v>-6321477</v>
      </c>
      <c r="C43" s="6">
        <v>-305445</v>
      </c>
      <c r="D43" s="23">
        <v>0</v>
      </c>
      <c r="E43" s="24">
        <v>-10273229</v>
      </c>
      <c r="F43" s="6">
        <v>-29451953</v>
      </c>
      <c r="G43" s="25">
        <v>-29451953</v>
      </c>
      <c r="H43" s="26">
        <v>-5508879</v>
      </c>
      <c r="I43" s="24">
        <v>-14938680</v>
      </c>
      <c r="J43" s="6">
        <v>500000</v>
      </c>
      <c r="K43" s="25">
        <v>0</v>
      </c>
    </row>
    <row r="44" spans="1:11" ht="13.5">
      <c r="A44" s="22" t="s">
        <v>47</v>
      </c>
      <c r="B44" s="6">
        <v>0</v>
      </c>
      <c r="C44" s="6">
        <v>2000</v>
      </c>
      <c r="D44" s="23">
        <v>0</v>
      </c>
      <c r="E44" s="24">
        <v>-2000</v>
      </c>
      <c r="F44" s="6">
        <v>-2000</v>
      </c>
      <c r="G44" s="25">
        <v>-2000</v>
      </c>
      <c r="H44" s="26">
        <v>-2000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94790916</v>
      </c>
      <c r="C45" s="7">
        <v>127827615</v>
      </c>
      <c r="D45" s="69">
        <v>355233460</v>
      </c>
      <c r="E45" s="70">
        <v>133175015</v>
      </c>
      <c r="F45" s="7">
        <v>114388291</v>
      </c>
      <c r="G45" s="71">
        <v>114388291</v>
      </c>
      <c r="H45" s="72">
        <v>282979904</v>
      </c>
      <c r="I45" s="70">
        <v>126829944</v>
      </c>
      <c r="J45" s="7">
        <v>146186588</v>
      </c>
      <c r="K45" s="71">
        <v>150438924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134127593</v>
      </c>
      <c r="C48" s="6">
        <v>128930912</v>
      </c>
      <c r="D48" s="23">
        <v>90248353</v>
      </c>
      <c r="E48" s="24">
        <v>-35441760</v>
      </c>
      <c r="F48" s="6">
        <v>-56843771</v>
      </c>
      <c r="G48" s="25">
        <v>-56843771</v>
      </c>
      <c r="H48" s="26">
        <v>80616250</v>
      </c>
      <c r="I48" s="24">
        <v>-49295883</v>
      </c>
      <c r="J48" s="6">
        <v>-33003911</v>
      </c>
      <c r="K48" s="25">
        <v>-42119463</v>
      </c>
    </row>
    <row r="49" spans="1:11" ht="13.5">
      <c r="A49" s="22" t="s">
        <v>51</v>
      </c>
      <c r="B49" s="6">
        <f>+B75</f>
        <v>7033768.082273528</v>
      </c>
      <c r="C49" s="6">
        <f aca="true" t="shared" si="6" ref="C49:K49">+C75</f>
        <v>17364996.908261</v>
      </c>
      <c r="D49" s="23">
        <f t="shared" si="6"/>
        <v>18643703.074082967</v>
      </c>
      <c r="E49" s="24">
        <f t="shared" si="6"/>
        <v>0</v>
      </c>
      <c r="F49" s="6">
        <f t="shared" si="6"/>
        <v>-923291</v>
      </c>
      <c r="G49" s="25">
        <f t="shared" si="6"/>
        <v>-923291</v>
      </c>
      <c r="H49" s="26">
        <f t="shared" si="6"/>
        <v>1699375.8425165936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127093824.91772647</v>
      </c>
      <c r="C50" s="7">
        <f aca="true" t="shared" si="7" ref="C50:K50">+C48-C49</f>
        <v>111565915.091739</v>
      </c>
      <c r="D50" s="69">
        <f t="shared" si="7"/>
        <v>71604649.92591703</v>
      </c>
      <c r="E50" s="70">
        <f t="shared" si="7"/>
        <v>-35441760</v>
      </c>
      <c r="F50" s="7">
        <f t="shared" si="7"/>
        <v>-55920480</v>
      </c>
      <c r="G50" s="71">
        <f t="shared" si="7"/>
        <v>-55920480</v>
      </c>
      <c r="H50" s="72">
        <f t="shared" si="7"/>
        <v>78916874.1574834</v>
      </c>
      <c r="I50" s="70">
        <f t="shared" si="7"/>
        <v>-49295883</v>
      </c>
      <c r="J50" s="7">
        <f t="shared" si="7"/>
        <v>-33003911</v>
      </c>
      <c r="K50" s="71">
        <f t="shared" si="7"/>
        <v>-42119463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55392987</v>
      </c>
      <c r="C53" s="6">
        <v>50168386</v>
      </c>
      <c r="D53" s="23">
        <v>71103127</v>
      </c>
      <c r="E53" s="24">
        <v>10328004</v>
      </c>
      <c r="F53" s="6">
        <v>29506728</v>
      </c>
      <c r="G53" s="25">
        <v>29506728</v>
      </c>
      <c r="H53" s="26">
        <v>45265546</v>
      </c>
      <c r="I53" s="24">
        <v>14938680</v>
      </c>
      <c r="J53" s="6">
        <v>-500000</v>
      </c>
      <c r="K53" s="25">
        <v>0</v>
      </c>
    </row>
    <row r="54" spans="1:11" ht="13.5">
      <c r="A54" s="22" t="s">
        <v>55</v>
      </c>
      <c r="B54" s="6">
        <v>6197671</v>
      </c>
      <c r="C54" s="6">
        <v>0</v>
      </c>
      <c r="D54" s="23">
        <v>5083206</v>
      </c>
      <c r="E54" s="24">
        <v>6706704</v>
      </c>
      <c r="F54" s="6">
        <v>6706704</v>
      </c>
      <c r="G54" s="25">
        <v>6706704</v>
      </c>
      <c r="H54" s="26">
        <v>5412206</v>
      </c>
      <c r="I54" s="24">
        <v>8627712</v>
      </c>
      <c r="J54" s="6">
        <v>7442664</v>
      </c>
      <c r="K54" s="25">
        <v>9439728</v>
      </c>
    </row>
    <row r="55" spans="1:11" ht="13.5">
      <c r="A55" s="22" t="s">
        <v>56</v>
      </c>
      <c r="B55" s="6">
        <v>0</v>
      </c>
      <c r="C55" s="6">
        <v>78000</v>
      </c>
      <c r="D55" s="23">
        <v>-7367</v>
      </c>
      <c r="E55" s="24">
        <v>2778000</v>
      </c>
      <c r="F55" s="6">
        <v>961654</v>
      </c>
      <c r="G55" s="25">
        <v>961654</v>
      </c>
      <c r="H55" s="26">
        <v>0</v>
      </c>
      <c r="I55" s="24">
        <v>5628012</v>
      </c>
      <c r="J55" s="6">
        <v>0</v>
      </c>
      <c r="K55" s="25">
        <v>0</v>
      </c>
    </row>
    <row r="56" spans="1:11" ht="13.5">
      <c r="A56" s="22" t="s">
        <v>57</v>
      </c>
      <c r="B56" s="6">
        <v>2308454</v>
      </c>
      <c r="C56" s="6">
        <v>186919</v>
      </c>
      <c r="D56" s="23">
        <v>372388</v>
      </c>
      <c r="E56" s="24">
        <v>559668</v>
      </c>
      <c r="F56" s="6">
        <v>529668</v>
      </c>
      <c r="G56" s="25">
        <v>529668</v>
      </c>
      <c r="H56" s="26">
        <v>521416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10.094688631313185</v>
      </c>
      <c r="C70" s="5">
        <f aca="true" t="shared" si="8" ref="C70:K70">IF(ISERROR(C71/C72),0,(C71/C72))</f>
        <v>1.1992451437243556</v>
      </c>
      <c r="D70" s="5">
        <f t="shared" si="8"/>
        <v>0.7629160017342407</v>
      </c>
      <c r="E70" s="5">
        <f t="shared" si="8"/>
        <v>1</v>
      </c>
      <c r="F70" s="5">
        <f t="shared" si="8"/>
        <v>1</v>
      </c>
      <c r="G70" s="5">
        <f t="shared" si="8"/>
        <v>1</v>
      </c>
      <c r="H70" s="5">
        <f t="shared" si="8"/>
        <v>2.92474975766426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2" t="s">
        <v>108</v>
      </c>
      <c r="B71" s="2">
        <f>+B83</f>
        <v>10643446</v>
      </c>
      <c r="C71" s="2">
        <f aca="true" t="shared" si="9" ref="C71:K71">+C83</f>
        <v>1546447</v>
      </c>
      <c r="D71" s="2">
        <f t="shared" si="9"/>
        <v>3990896</v>
      </c>
      <c r="E71" s="2">
        <f t="shared" si="9"/>
        <v>2201244</v>
      </c>
      <c r="F71" s="2">
        <f t="shared" si="9"/>
        <v>1401244</v>
      </c>
      <c r="G71" s="2">
        <f t="shared" si="9"/>
        <v>1401244</v>
      </c>
      <c r="H71" s="2">
        <f t="shared" si="9"/>
        <v>2561645</v>
      </c>
      <c r="I71" s="2">
        <f t="shared" si="9"/>
        <v>1065636</v>
      </c>
      <c r="J71" s="2">
        <f t="shared" si="9"/>
        <v>1116588</v>
      </c>
      <c r="K71" s="2">
        <f t="shared" si="9"/>
        <v>1165932</v>
      </c>
    </row>
    <row r="72" spans="1:11" ht="12.75" hidden="1">
      <c r="A72" s="2" t="s">
        <v>109</v>
      </c>
      <c r="B72" s="2">
        <f>+B77</f>
        <v>1054361</v>
      </c>
      <c r="C72" s="2">
        <f aca="true" t="shared" si="10" ref="C72:K72">+C77</f>
        <v>1289517</v>
      </c>
      <c r="D72" s="2">
        <f t="shared" si="10"/>
        <v>5231108</v>
      </c>
      <c r="E72" s="2">
        <f t="shared" si="10"/>
        <v>2201244</v>
      </c>
      <c r="F72" s="2">
        <f t="shared" si="10"/>
        <v>1401244</v>
      </c>
      <c r="G72" s="2">
        <f t="shared" si="10"/>
        <v>1401244</v>
      </c>
      <c r="H72" s="2">
        <f t="shared" si="10"/>
        <v>875851</v>
      </c>
      <c r="I72" s="2">
        <f t="shared" si="10"/>
        <v>1065636</v>
      </c>
      <c r="J72" s="2">
        <f t="shared" si="10"/>
        <v>1116588</v>
      </c>
      <c r="K72" s="2">
        <f t="shared" si="10"/>
        <v>1165932</v>
      </c>
    </row>
    <row r="73" spans="1:11" ht="12.75" hidden="1">
      <c r="A73" s="2" t="s">
        <v>110</v>
      </c>
      <c r="B73" s="2">
        <f>+B74</f>
        <v>6793910.166666665</v>
      </c>
      <c r="C73" s="2">
        <f aca="true" t="shared" si="11" ref="C73:K73">+(C78+C80+C81+C82)-(B78+B80+B81+B82)</f>
        <v>4929029</v>
      </c>
      <c r="D73" s="2">
        <f t="shared" si="11"/>
        <v>3112603</v>
      </c>
      <c r="E73" s="2">
        <f t="shared" si="11"/>
        <v>-9893110</v>
      </c>
      <c r="F73" s="2">
        <f>+(F78+F80+F81+F82)-(D78+D80+D81+D82)</f>
        <v>-9893110</v>
      </c>
      <c r="G73" s="2">
        <f>+(G78+G80+G81+G82)-(D78+D80+D81+D82)</f>
        <v>-9893110</v>
      </c>
      <c r="H73" s="2">
        <f>+(H78+H80+H81+H82)-(D78+D80+D81+D82)</f>
        <v>-796158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6793910.166666665</v>
      </c>
      <c r="C74" s="2">
        <f>+C73</f>
        <v>4929029</v>
      </c>
      <c r="D74" s="2">
        <f aca="true" t="shared" si="12" ref="D74:K74">+D73</f>
        <v>3112603</v>
      </c>
      <c r="E74" s="2">
        <f t="shared" si="12"/>
        <v>-9893110</v>
      </c>
      <c r="F74" s="2">
        <f t="shared" si="12"/>
        <v>-9893110</v>
      </c>
      <c r="G74" s="2">
        <f t="shared" si="12"/>
        <v>-9893110</v>
      </c>
      <c r="H74" s="2">
        <f t="shared" si="12"/>
        <v>-796158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7033768.082273528</v>
      </c>
      <c r="C75" s="2">
        <f aca="true" t="shared" si="13" ref="C75:K75">+C84-(((C80+C81+C78)*C70)-C79)</f>
        <v>17364996.908261</v>
      </c>
      <c r="D75" s="2">
        <f t="shared" si="13"/>
        <v>18643703.074082967</v>
      </c>
      <c r="E75" s="2">
        <f t="shared" si="13"/>
        <v>0</v>
      </c>
      <c r="F75" s="2">
        <f t="shared" si="13"/>
        <v>-923291</v>
      </c>
      <c r="G75" s="2">
        <f t="shared" si="13"/>
        <v>-923291</v>
      </c>
      <c r="H75" s="2">
        <f t="shared" si="13"/>
        <v>1699375.8425165936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1054361</v>
      </c>
      <c r="C77" s="3">
        <v>1289517</v>
      </c>
      <c r="D77" s="3">
        <v>5231108</v>
      </c>
      <c r="E77" s="3">
        <v>2201244</v>
      </c>
      <c r="F77" s="3">
        <v>1401244</v>
      </c>
      <c r="G77" s="3">
        <v>1401244</v>
      </c>
      <c r="H77" s="3">
        <v>875851</v>
      </c>
      <c r="I77" s="3">
        <v>1065636</v>
      </c>
      <c r="J77" s="3">
        <v>1116588</v>
      </c>
      <c r="K77" s="3">
        <v>1165932</v>
      </c>
    </row>
    <row r="78" spans="1:11" ht="12.75" hidden="1">
      <c r="A78" s="1" t="s">
        <v>67</v>
      </c>
      <c r="B78" s="3">
        <v>54775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25723862</v>
      </c>
      <c r="C79" s="3">
        <v>25496487</v>
      </c>
      <c r="D79" s="3">
        <v>26191315</v>
      </c>
      <c r="E79" s="3">
        <v>0</v>
      </c>
      <c r="F79" s="3">
        <v>-923291</v>
      </c>
      <c r="G79" s="3">
        <v>-923291</v>
      </c>
      <c r="H79" s="3">
        <v>28305684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10178</v>
      </c>
      <c r="C80" s="3">
        <v>1762527</v>
      </c>
      <c r="D80" s="3">
        <v>3804298</v>
      </c>
      <c r="E80" s="3">
        <v>0</v>
      </c>
      <c r="F80" s="3">
        <v>0</v>
      </c>
      <c r="G80" s="3">
        <v>0</v>
      </c>
      <c r="H80" s="3">
        <v>1814305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1786525</v>
      </c>
      <c r="C81" s="3">
        <v>5017980</v>
      </c>
      <c r="D81" s="3">
        <v>6088812</v>
      </c>
      <c r="E81" s="3">
        <v>0</v>
      </c>
      <c r="F81" s="3">
        <v>0</v>
      </c>
      <c r="G81" s="3">
        <v>0</v>
      </c>
      <c r="H81" s="3">
        <v>7282647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10643446</v>
      </c>
      <c r="C83" s="3">
        <v>1546447</v>
      </c>
      <c r="D83" s="3">
        <v>3990896</v>
      </c>
      <c r="E83" s="3">
        <v>2201244</v>
      </c>
      <c r="F83" s="3">
        <v>1401244</v>
      </c>
      <c r="G83" s="3">
        <v>1401244</v>
      </c>
      <c r="H83" s="3">
        <v>2561645</v>
      </c>
      <c r="I83" s="3">
        <v>1065636</v>
      </c>
      <c r="J83" s="3">
        <v>1116588</v>
      </c>
      <c r="K83" s="3">
        <v>1165932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31425047</v>
      </c>
      <c r="C5" s="6">
        <v>33428446</v>
      </c>
      <c r="D5" s="23">
        <v>36281988</v>
      </c>
      <c r="E5" s="24">
        <v>37508820</v>
      </c>
      <c r="F5" s="6">
        <v>37405602</v>
      </c>
      <c r="G5" s="25">
        <v>37405602</v>
      </c>
      <c r="H5" s="26">
        <v>34184219</v>
      </c>
      <c r="I5" s="24">
        <v>39126263</v>
      </c>
      <c r="J5" s="6">
        <v>41004326</v>
      </c>
      <c r="K5" s="25">
        <v>42972532</v>
      </c>
    </row>
    <row r="6" spans="1:11" ht="13.5">
      <c r="A6" s="22" t="s">
        <v>19</v>
      </c>
      <c r="B6" s="6">
        <v>52851093</v>
      </c>
      <c r="C6" s="6">
        <v>55067504</v>
      </c>
      <c r="D6" s="23">
        <v>54353038</v>
      </c>
      <c r="E6" s="24">
        <v>65756676</v>
      </c>
      <c r="F6" s="6">
        <v>64845294</v>
      </c>
      <c r="G6" s="25">
        <v>64845294</v>
      </c>
      <c r="H6" s="26">
        <v>60526794</v>
      </c>
      <c r="I6" s="24">
        <v>68838176</v>
      </c>
      <c r="J6" s="6">
        <v>73544172</v>
      </c>
      <c r="K6" s="25">
        <v>77074292</v>
      </c>
    </row>
    <row r="7" spans="1:11" ht="13.5">
      <c r="A7" s="22" t="s">
        <v>20</v>
      </c>
      <c r="B7" s="6">
        <v>7435467</v>
      </c>
      <c r="C7" s="6">
        <v>8130178</v>
      </c>
      <c r="D7" s="23">
        <v>4017399</v>
      </c>
      <c r="E7" s="24">
        <v>3684780</v>
      </c>
      <c r="F7" s="6">
        <v>5569998</v>
      </c>
      <c r="G7" s="25">
        <v>5569998</v>
      </c>
      <c r="H7" s="26">
        <v>4573066</v>
      </c>
      <c r="I7" s="24">
        <v>4000000</v>
      </c>
      <c r="J7" s="6">
        <v>5837360</v>
      </c>
      <c r="K7" s="25">
        <v>5837360</v>
      </c>
    </row>
    <row r="8" spans="1:11" ht="13.5">
      <c r="A8" s="22" t="s">
        <v>21</v>
      </c>
      <c r="B8" s="6">
        <v>120499328</v>
      </c>
      <c r="C8" s="6">
        <v>127358000</v>
      </c>
      <c r="D8" s="23">
        <v>133485000</v>
      </c>
      <c r="E8" s="24">
        <v>148974012</v>
      </c>
      <c r="F8" s="6">
        <v>149570012</v>
      </c>
      <c r="G8" s="25">
        <v>149570012</v>
      </c>
      <c r="H8" s="26">
        <v>147475158</v>
      </c>
      <c r="I8" s="24">
        <v>163620000</v>
      </c>
      <c r="J8" s="6">
        <v>173342000</v>
      </c>
      <c r="K8" s="25">
        <v>183313000</v>
      </c>
    </row>
    <row r="9" spans="1:11" ht="13.5">
      <c r="A9" s="22" t="s">
        <v>22</v>
      </c>
      <c r="B9" s="6">
        <v>13745491</v>
      </c>
      <c r="C9" s="6">
        <v>11671308</v>
      </c>
      <c r="D9" s="23">
        <v>19410691</v>
      </c>
      <c r="E9" s="24">
        <v>12702792</v>
      </c>
      <c r="F9" s="6">
        <v>14203752</v>
      </c>
      <c r="G9" s="25">
        <v>14203752</v>
      </c>
      <c r="H9" s="26">
        <v>9881476</v>
      </c>
      <c r="I9" s="24">
        <v>14857143</v>
      </c>
      <c r="J9" s="6">
        <v>15570294</v>
      </c>
      <c r="K9" s="25">
        <v>16317665</v>
      </c>
    </row>
    <row r="10" spans="1:11" ht="25.5">
      <c r="A10" s="27" t="s">
        <v>102</v>
      </c>
      <c r="B10" s="28">
        <f>SUM(B5:B9)</f>
        <v>225956426</v>
      </c>
      <c r="C10" s="29">
        <f aca="true" t="shared" si="0" ref="C10:K10">SUM(C5:C9)</f>
        <v>235655436</v>
      </c>
      <c r="D10" s="30">
        <f t="shared" si="0"/>
        <v>247548116</v>
      </c>
      <c r="E10" s="28">
        <f t="shared" si="0"/>
        <v>268627080</v>
      </c>
      <c r="F10" s="29">
        <f t="shared" si="0"/>
        <v>271594658</v>
      </c>
      <c r="G10" s="31">
        <f t="shared" si="0"/>
        <v>271594658</v>
      </c>
      <c r="H10" s="32">
        <f t="shared" si="0"/>
        <v>256640713</v>
      </c>
      <c r="I10" s="28">
        <f t="shared" si="0"/>
        <v>290441582</v>
      </c>
      <c r="J10" s="29">
        <f t="shared" si="0"/>
        <v>309298152</v>
      </c>
      <c r="K10" s="31">
        <f t="shared" si="0"/>
        <v>325514849</v>
      </c>
    </row>
    <row r="11" spans="1:11" ht="13.5">
      <c r="A11" s="22" t="s">
        <v>23</v>
      </c>
      <c r="B11" s="6">
        <v>70975660</v>
      </c>
      <c r="C11" s="6">
        <v>71241830</v>
      </c>
      <c r="D11" s="23">
        <v>74510953</v>
      </c>
      <c r="E11" s="24">
        <v>93981636</v>
      </c>
      <c r="F11" s="6">
        <v>90067494</v>
      </c>
      <c r="G11" s="25">
        <v>90067494</v>
      </c>
      <c r="H11" s="26">
        <v>73341772</v>
      </c>
      <c r="I11" s="24">
        <v>97556651</v>
      </c>
      <c r="J11" s="6">
        <v>99881897</v>
      </c>
      <c r="K11" s="25">
        <v>103562249</v>
      </c>
    </row>
    <row r="12" spans="1:11" ht="13.5">
      <c r="A12" s="22" t="s">
        <v>24</v>
      </c>
      <c r="B12" s="6">
        <v>11328932</v>
      </c>
      <c r="C12" s="6">
        <v>13388894</v>
      </c>
      <c r="D12" s="23">
        <v>13825840</v>
      </c>
      <c r="E12" s="24">
        <v>14533344</v>
      </c>
      <c r="F12" s="6">
        <v>14533344</v>
      </c>
      <c r="G12" s="25">
        <v>14533344</v>
      </c>
      <c r="H12" s="26">
        <v>12410336</v>
      </c>
      <c r="I12" s="24">
        <v>15623355</v>
      </c>
      <c r="J12" s="6">
        <v>15696023</v>
      </c>
      <c r="K12" s="25">
        <v>15768691</v>
      </c>
    </row>
    <row r="13" spans="1:11" ht="13.5">
      <c r="A13" s="22" t="s">
        <v>103</v>
      </c>
      <c r="B13" s="6">
        <v>43969857</v>
      </c>
      <c r="C13" s="6">
        <v>47617425</v>
      </c>
      <c r="D13" s="23">
        <v>47002588</v>
      </c>
      <c r="E13" s="24">
        <v>52000008</v>
      </c>
      <c r="F13" s="6">
        <v>52000008</v>
      </c>
      <c r="G13" s="25">
        <v>52000008</v>
      </c>
      <c r="H13" s="26">
        <v>0</v>
      </c>
      <c r="I13" s="24">
        <v>54600009</v>
      </c>
      <c r="J13" s="6">
        <v>57330009</v>
      </c>
      <c r="K13" s="25">
        <v>60196510</v>
      </c>
    </row>
    <row r="14" spans="1:11" ht="13.5">
      <c r="A14" s="22" t="s">
        <v>25</v>
      </c>
      <c r="B14" s="6">
        <v>3493578</v>
      </c>
      <c r="C14" s="6">
        <v>1508521</v>
      </c>
      <c r="D14" s="23">
        <v>2031512</v>
      </c>
      <c r="E14" s="24">
        <v>145656</v>
      </c>
      <c r="F14" s="6">
        <v>105654</v>
      </c>
      <c r="G14" s="25">
        <v>105654</v>
      </c>
      <c r="H14" s="26">
        <v>52155</v>
      </c>
      <c r="I14" s="24">
        <v>40505</v>
      </c>
      <c r="J14" s="6">
        <v>41030</v>
      </c>
      <c r="K14" s="25">
        <v>43381</v>
      </c>
    </row>
    <row r="15" spans="1:11" ht="13.5">
      <c r="A15" s="22" t="s">
        <v>26</v>
      </c>
      <c r="B15" s="6">
        <v>36195720</v>
      </c>
      <c r="C15" s="6">
        <v>31658471</v>
      </c>
      <c r="D15" s="23">
        <v>35686361</v>
      </c>
      <c r="E15" s="24">
        <v>44555424</v>
      </c>
      <c r="F15" s="6">
        <v>41524422</v>
      </c>
      <c r="G15" s="25">
        <v>41524422</v>
      </c>
      <c r="H15" s="26">
        <v>32101898</v>
      </c>
      <c r="I15" s="24">
        <v>43952287</v>
      </c>
      <c r="J15" s="6">
        <v>53548814</v>
      </c>
      <c r="K15" s="25">
        <v>61411089</v>
      </c>
    </row>
    <row r="16" spans="1:11" ht="13.5">
      <c r="A16" s="22" t="s">
        <v>21</v>
      </c>
      <c r="B16" s="6">
        <v>3228000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54943076</v>
      </c>
      <c r="C17" s="6">
        <v>168711164</v>
      </c>
      <c r="D17" s="23">
        <v>67832939</v>
      </c>
      <c r="E17" s="24">
        <v>93159240</v>
      </c>
      <c r="F17" s="6">
        <v>94257400</v>
      </c>
      <c r="G17" s="25">
        <v>94257400</v>
      </c>
      <c r="H17" s="26">
        <v>51150027</v>
      </c>
      <c r="I17" s="24">
        <v>96757129</v>
      </c>
      <c r="J17" s="6">
        <v>101112199</v>
      </c>
      <c r="K17" s="25">
        <v>104918314</v>
      </c>
    </row>
    <row r="18" spans="1:11" ht="13.5">
      <c r="A18" s="33" t="s">
        <v>28</v>
      </c>
      <c r="B18" s="34">
        <f>SUM(B11:B17)</f>
        <v>224134823</v>
      </c>
      <c r="C18" s="35">
        <f aca="true" t="shared" si="1" ref="C18:K18">SUM(C11:C17)</f>
        <v>334126305</v>
      </c>
      <c r="D18" s="36">
        <f t="shared" si="1"/>
        <v>240890193</v>
      </c>
      <c r="E18" s="34">
        <f t="shared" si="1"/>
        <v>298375308</v>
      </c>
      <c r="F18" s="35">
        <f t="shared" si="1"/>
        <v>292488322</v>
      </c>
      <c r="G18" s="37">
        <f t="shared" si="1"/>
        <v>292488322</v>
      </c>
      <c r="H18" s="38">
        <f t="shared" si="1"/>
        <v>169056188</v>
      </c>
      <c r="I18" s="34">
        <f t="shared" si="1"/>
        <v>308529936</v>
      </c>
      <c r="J18" s="35">
        <f t="shared" si="1"/>
        <v>327609972</v>
      </c>
      <c r="K18" s="37">
        <f t="shared" si="1"/>
        <v>345900234</v>
      </c>
    </row>
    <row r="19" spans="1:11" ht="13.5">
      <c r="A19" s="33" t="s">
        <v>29</v>
      </c>
      <c r="B19" s="39">
        <f>+B10-B18</f>
        <v>1821603</v>
      </c>
      <c r="C19" s="40">
        <f aca="true" t="shared" si="2" ref="C19:K19">+C10-C18</f>
        <v>-98470869</v>
      </c>
      <c r="D19" s="41">
        <f t="shared" si="2"/>
        <v>6657923</v>
      </c>
      <c r="E19" s="39">
        <f t="shared" si="2"/>
        <v>-29748228</v>
      </c>
      <c r="F19" s="40">
        <f t="shared" si="2"/>
        <v>-20893664</v>
      </c>
      <c r="G19" s="42">
        <f t="shared" si="2"/>
        <v>-20893664</v>
      </c>
      <c r="H19" s="43">
        <f t="shared" si="2"/>
        <v>87584525</v>
      </c>
      <c r="I19" s="39">
        <f t="shared" si="2"/>
        <v>-18088354</v>
      </c>
      <c r="J19" s="40">
        <f t="shared" si="2"/>
        <v>-18311820</v>
      </c>
      <c r="K19" s="42">
        <f t="shared" si="2"/>
        <v>-20385385</v>
      </c>
    </row>
    <row r="20" spans="1:11" ht="25.5">
      <c r="A20" s="44" t="s">
        <v>30</v>
      </c>
      <c r="B20" s="45">
        <v>37720309</v>
      </c>
      <c r="C20" s="46">
        <v>43008217</v>
      </c>
      <c r="D20" s="47">
        <v>33446324</v>
      </c>
      <c r="E20" s="45">
        <v>33443004</v>
      </c>
      <c r="F20" s="46">
        <v>33443004</v>
      </c>
      <c r="G20" s="48">
        <v>33443004</v>
      </c>
      <c r="H20" s="49">
        <v>22214995</v>
      </c>
      <c r="I20" s="45">
        <v>33238000</v>
      </c>
      <c r="J20" s="46">
        <v>35885000</v>
      </c>
      <c r="K20" s="48">
        <v>37822000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39541912</v>
      </c>
      <c r="C22" s="58">
        <f aca="true" t="shared" si="3" ref="C22:K22">SUM(C19:C21)</f>
        <v>-55462652</v>
      </c>
      <c r="D22" s="59">
        <f t="shared" si="3"/>
        <v>40104247</v>
      </c>
      <c r="E22" s="57">
        <f t="shared" si="3"/>
        <v>3694776</v>
      </c>
      <c r="F22" s="58">
        <f t="shared" si="3"/>
        <v>12549340</v>
      </c>
      <c r="G22" s="60">
        <f t="shared" si="3"/>
        <v>12549340</v>
      </c>
      <c r="H22" s="61">
        <f t="shared" si="3"/>
        <v>109799520</v>
      </c>
      <c r="I22" s="57">
        <f t="shared" si="3"/>
        <v>15149646</v>
      </c>
      <c r="J22" s="58">
        <f t="shared" si="3"/>
        <v>17573180</v>
      </c>
      <c r="K22" s="60">
        <f t="shared" si="3"/>
        <v>17436615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39541912</v>
      </c>
      <c r="C24" s="40">
        <f aca="true" t="shared" si="4" ref="C24:K24">SUM(C22:C23)</f>
        <v>-55462652</v>
      </c>
      <c r="D24" s="41">
        <f t="shared" si="4"/>
        <v>40104247</v>
      </c>
      <c r="E24" s="39">
        <f t="shared" si="4"/>
        <v>3694776</v>
      </c>
      <c r="F24" s="40">
        <f t="shared" si="4"/>
        <v>12549340</v>
      </c>
      <c r="G24" s="42">
        <f t="shared" si="4"/>
        <v>12549340</v>
      </c>
      <c r="H24" s="43">
        <f t="shared" si="4"/>
        <v>109799520</v>
      </c>
      <c r="I24" s="39">
        <f t="shared" si="4"/>
        <v>15149646</v>
      </c>
      <c r="J24" s="40">
        <f t="shared" si="4"/>
        <v>17573180</v>
      </c>
      <c r="K24" s="42">
        <f t="shared" si="4"/>
        <v>17436615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57566056</v>
      </c>
      <c r="C27" s="7">
        <v>61779995</v>
      </c>
      <c r="D27" s="69">
        <v>-16408235</v>
      </c>
      <c r="E27" s="70">
        <v>50216712</v>
      </c>
      <c r="F27" s="7">
        <v>50564276</v>
      </c>
      <c r="G27" s="71">
        <v>50564276</v>
      </c>
      <c r="H27" s="72">
        <v>33550761</v>
      </c>
      <c r="I27" s="70">
        <v>57316112</v>
      </c>
      <c r="J27" s="7">
        <v>71498743</v>
      </c>
      <c r="K27" s="71">
        <v>65700900</v>
      </c>
    </row>
    <row r="28" spans="1:11" ht="13.5">
      <c r="A28" s="73" t="s">
        <v>34</v>
      </c>
      <c r="B28" s="6">
        <v>32784412</v>
      </c>
      <c r="C28" s="6">
        <v>-19362539</v>
      </c>
      <c r="D28" s="23">
        <v>-53305471</v>
      </c>
      <c r="E28" s="24">
        <v>34536624</v>
      </c>
      <c r="F28" s="6">
        <v>34536624</v>
      </c>
      <c r="G28" s="25">
        <v>34536624</v>
      </c>
      <c r="H28" s="26">
        <v>0</v>
      </c>
      <c r="I28" s="24">
        <v>42576100</v>
      </c>
      <c r="J28" s="6">
        <v>39590750</v>
      </c>
      <c r="K28" s="25">
        <v>35930900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24781644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14740012</v>
      </c>
      <c r="J31" s="6">
        <v>31907993</v>
      </c>
      <c r="K31" s="25">
        <v>29770000</v>
      </c>
    </row>
    <row r="32" spans="1:11" ht="13.5">
      <c r="A32" s="33" t="s">
        <v>37</v>
      </c>
      <c r="B32" s="7">
        <f>SUM(B28:B31)</f>
        <v>57566056</v>
      </c>
      <c r="C32" s="7">
        <f aca="true" t="shared" si="5" ref="C32:K32">SUM(C28:C31)</f>
        <v>-19362539</v>
      </c>
      <c r="D32" s="69">
        <f t="shared" si="5"/>
        <v>-53305471</v>
      </c>
      <c r="E32" s="70">
        <f t="shared" si="5"/>
        <v>34536624</v>
      </c>
      <c r="F32" s="7">
        <f t="shared" si="5"/>
        <v>34536624</v>
      </c>
      <c r="G32" s="71">
        <f t="shared" si="5"/>
        <v>34536624</v>
      </c>
      <c r="H32" s="72">
        <f t="shared" si="5"/>
        <v>0</v>
      </c>
      <c r="I32" s="70">
        <f t="shared" si="5"/>
        <v>57316112</v>
      </c>
      <c r="J32" s="7">
        <f t="shared" si="5"/>
        <v>71498743</v>
      </c>
      <c r="K32" s="71">
        <f t="shared" si="5"/>
        <v>65700900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181749153</v>
      </c>
      <c r="C35" s="6">
        <v>177622677</v>
      </c>
      <c r="D35" s="23">
        <v>274577221</v>
      </c>
      <c r="E35" s="24">
        <v>88356744</v>
      </c>
      <c r="F35" s="6">
        <v>297776406</v>
      </c>
      <c r="G35" s="25">
        <v>297776406</v>
      </c>
      <c r="H35" s="26">
        <v>369797222</v>
      </c>
      <c r="I35" s="24">
        <v>199301953</v>
      </c>
      <c r="J35" s="6">
        <v>215617321</v>
      </c>
      <c r="K35" s="25">
        <v>198038781</v>
      </c>
    </row>
    <row r="36" spans="1:11" ht="13.5">
      <c r="A36" s="22" t="s">
        <v>40</v>
      </c>
      <c r="B36" s="6">
        <v>922432741</v>
      </c>
      <c r="C36" s="6">
        <v>902473823</v>
      </c>
      <c r="D36" s="23">
        <v>864131810</v>
      </c>
      <c r="E36" s="24">
        <v>864991644</v>
      </c>
      <c r="F36" s="6">
        <v>909801152</v>
      </c>
      <c r="G36" s="25">
        <v>909801152</v>
      </c>
      <c r="H36" s="26">
        <v>897314313</v>
      </c>
      <c r="I36" s="24">
        <v>861952979</v>
      </c>
      <c r="J36" s="6">
        <v>912071284</v>
      </c>
      <c r="K36" s="25">
        <v>939323054</v>
      </c>
    </row>
    <row r="37" spans="1:11" ht="13.5">
      <c r="A37" s="22" t="s">
        <v>41</v>
      </c>
      <c r="B37" s="6">
        <v>46082706</v>
      </c>
      <c r="C37" s="6">
        <v>82088996</v>
      </c>
      <c r="D37" s="23">
        <v>97933979</v>
      </c>
      <c r="E37" s="24">
        <v>881267388</v>
      </c>
      <c r="F37" s="6">
        <v>38727253</v>
      </c>
      <c r="G37" s="25">
        <v>38727253</v>
      </c>
      <c r="H37" s="26">
        <v>116324617</v>
      </c>
      <c r="I37" s="24">
        <v>40630359</v>
      </c>
      <c r="J37" s="6">
        <v>42482869</v>
      </c>
      <c r="K37" s="25">
        <v>58781207</v>
      </c>
    </row>
    <row r="38" spans="1:11" ht="13.5">
      <c r="A38" s="22" t="s">
        <v>42</v>
      </c>
      <c r="B38" s="6">
        <v>39371742</v>
      </c>
      <c r="C38" s="6">
        <v>40185594</v>
      </c>
      <c r="D38" s="23">
        <v>38616016</v>
      </c>
      <c r="E38" s="24">
        <v>41000004</v>
      </c>
      <c r="F38" s="6">
        <v>49081754</v>
      </c>
      <c r="G38" s="25">
        <v>49081754</v>
      </c>
      <c r="H38" s="26">
        <v>38616016</v>
      </c>
      <c r="I38" s="24">
        <v>49081754</v>
      </c>
      <c r="J38" s="6">
        <v>51290434</v>
      </c>
      <c r="K38" s="25">
        <v>53342052</v>
      </c>
    </row>
    <row r="39" spans="1:11" ht="13.5">
      <c r="A39" s="22" t="s">
        <v>43</v>
      </c>
      <c r="B39" s="6">
        <v>1018727446</v>
      </c>
      <c r="C39" s="6">
        <v>1013284555</v>
      </c>
      <c r="D39" s="23">
        <v>964034217</v>
      </c>
      <c r="E39" s="24">
        <v>27386220</v>
      </c>
      <c r="F39" s="6">
        <v>1116073775</v>
      </c>
      <c r="G39" s="25">
        <v>1116073775</v>
      </c>
      <c r="H39" s="26">
        <v>1002161106</v>
      </c>
      <c r="I39" s="24">
        <v>971542819</v>
      </c>
      <c r="J39" s="6">
        <v>1033915302</v>
      </c>
      <c r="K39" s="25">
        <v>1025238576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73191790</v>
      </c>
      <c r="C42" s="6">
        <v>248521444</v>
      </c>
      <c r="D42" s="23">
        <v>354093765</v>
      </c>
      <c r="E42" s="24">
        <v>916222380</v>
      </c>
      <c r="F42" s="6">
        <v>1814435511</v>
      </c>
      <c r="G42" s="25">
        <v>1814435511</v>
      </c>
      <c r="H42" s="26">
        <v>370399199</v>
      </c>
      <c r="I42" s="24">
        <v>45450846</v>
      </c>
      <c r="J42" s="6">
        <v>76928481</v>
      </c>
      <c r="K42" s="25">
        <v>68432802</v>
      </c>
    </row>
    <row r="43" spans="1:11" ht="13.5">
      <c r="A43" s="22" t="s">
        <v>46</v>
      </c>
      <c r="B43" s="6">
        <v>-52630160</v>
      </c>
      <c r="C43" s="6">
        <v>-30639001</v>
      </c>
      <c r="D43" s="23">
        <v>-40440887</v>
      </c>
      <c r="E43" s="24">
        <v>-890646888</v>
      </c>
      <c r="F43" s="6">
        <v>-76196815</v>
      </c>
      <c r="G43" s="25">
        <v>-76196815</v>
      </c>
      <c r="H43" s="26">
        <v>-64242884</v>
      </c>
      <c r="I43" s="24">
        <v>-57316236</v>
      </c>
      <c r="J43" s="6">
        <v>-39590052</v>
      </c>
      <c r="K43" s="25">
        <v>-50070936</v>
      </c>
    </row>
    <row r="44" spans="1:11" ht="13.5">
      <c r="A44" s="22" t="s">
        <v>47</v>
      </c>
      <c r="B44" s="6">
        <v>-1537792</v>
      </c>
      <c r="C44" s="6">
        <v>-26722</v>
      </c>
      <c r="D44" s="23">
        <v>1440125</v>
      </c>
      <c r="E44" s="24">
        <v>-113395</v>
      </c>
      <c r="F44" s="6">
        <v>206908</v>
      </c>
      <c r="G44" s="25">
        <v>206908</v>
      </c>
      <c r="H44" s="26">
        <v>-1253034</v>
      </c>
      <c r="I44" s="24">
        <v>-20615</v>
      </c>
      <c r="J44" s="6">
        <v>66891</v>
      </c>
      <c r="K44" s="25">
        <v>62127</v>
      </c>
    </row>
    <row r="45" spans="1:11" ht="13.5">
      <c r="A45" s="33" t="s">
        <v>48</v>
      </c>
      <c r="B45" s="7">
        <v>124746335</v>
      </c>
      <c r="C45" s="7">
        <v>342596986</v>
      </c>
      <c r="D45" s="69">
        <v>409260144</v>
      </c>
      <c r="E45" s="70">
        <v>941684477</v>
      </c>
      <c r="F45" s="7">
        <v>1854665286</v>
      </c>
      <c r="G45" s="71">
        <v>1854665286</v>
      </c>
      <c r="H45" s="72">
        <v>587336215</v>
      </c>
      <c r="I45" s="70">
        <v>51521020</v>
      </c>
      <c r="J45" s="7">
        <v>152771208</v>
      </c>
      <c r="K45" s="71">
        <v>148811951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124746340</v>
      </c>
      <c r="C48" s="6">
        <v>68645413</v>
      </c>
      <c r="D48" s="23">
        <v>107416706</v>
      </c>
      <c r="E48" s="24">
        <v>50271828</v>
      </c>
      <c r="F48" s="6">
        <v>196883581</v>
      </c>
      <c r="G48" s="25">
        <v>196883581</v>
      </c>
      <c r="H48" s="26">
        <v>175918726</v>
      </c>
      <c r="I48" s="24">
        <v>115365888</v>
      </c>
      <c r="J48" s="6">
        <v>130387958</v>
      </c>
      <c r="K48" s="25">
        <v>123064451</v>
      </c>
    </row>
    <row r="49" spans="1:11" ht="13.5">
      <c r="A49" s="22" t="s">
        <v>51</v>
      </c>
      <c r="B49" s="6">
        <f>+B75</f>
        <v>-2249620.31587559</v>
      </c>
      <c r="C49" s="6">
        <f aca="true" t="shared" si="6" ref="C49:K49">+C75</f>
        <v>11067716.86385554</v>
      </c>
      <c r="D49" s="23">
        <f t="shared" si="6"/>
        <v>19325265.896334052</v>
      </c>
      <c r="E49" s="24">
        <f t="shared" si="6"/>
        <v>879682380</v>
      </c>
      <c r="F49" s="6">
        <f t="shared" si="6"/>
        <v>-14738148.009893395</v>
      </c>
      <c r="G49" s="25">
        <f t="shared" si="6"/>
        <v>-14738148.009893395</v>
      </c>
      <c r="H49" s="26">
        <f t="shared" si="6"/>
        <v>13296384.310453326</v>
      </c>
      <c r="I49" s="24">
        <f t="shared" si="6"/>
        <v>-22938589.42286004</v>
      </c>
      <c r="J49" s="6">
        <f t="shared" si="6"/>
        <v>-22404285.288333185</v>
      </c>
      <c r="K49" s="25">
        <f t="shared" si="6"/>
        <v>9948227.79784283</v>
      </c>
    </row>
    <row r="50" spans="1:11" ht="13.5">
      <c r="A50" s="33" t="s">
        <v>52</v>
      </c>
      <c r="B50" s="7">
        <f>+B48-B49</f>
        <v>126995960.31587559</v>
      </c>
      <c r="C50" s="7">
        <f aca="true" t="shared" si="7" ref="C50:K50">+C48-C49</f>
        <v>57577696.13614446</v>
      </c>
      <c r="D50" s="69">
        <f t="shared" si="7"/>
        <v>88091440.10366595</v>
      </c>
      <c r="E50" s="70">
        <f t="shared" si="7"/>
        <v>-829410552</v>
      </c>
      <c r="F50" s="7">
        <f t="shared" si="7"/>
        <v>211621729.0098934</v>
      </c>
      <c r="G50" s="71">
        <f t="shared" si="7"/>
        <v>211621729.0098934</v>
      </c>
      <c r="H50" s="72">
        <f t="shared" si="7"/>
        <v>162622341.68954667</v>
      </c>
      <c r="I50" s="70">
        <f t="shared" si="7"/>
        <v>138304477.42286003</v>
      </c>
      <c r="J50" s="7">
        <f t="shared" si="7"/>
        <v>152792243.28833318</v>
      </c>
      <c r="K50" s="71">
        <f t="shared" si="7"/>
        <v>113116223.20215717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979998797</v>
      </c>
      <c r="C53" s="6">
        <v>927637491</v>
      </c>
      <c r="D53" s="23">
        <v>912633288</v>
      </c>
      <c r="E53" s="24">
        <v>864991644</v>
      </c>
      <c r="F53" s="6">
        <v>849995846</v>
      </c>
      <c r="G53" s="25">
        <v>849995846</v>
      </c>
      <c r="H53" s="26">
        <v>945815791</v>
      </c>
      <c r="I53" s="24">
        <v>802147673</v>
      </c>
      <c r="J53" s="6">
        <v>849574738</v>
      </c>
      <c r="K53" s="25">
        <v>874326646</v>
      </c>
    </row>
    <row r="54" spans="1:11" ht="13.5">
      <c r="A54" s="22" t="s">
        <v>55</v>
      </c>
      <c r="B54" s="6">
        <v>43969857</v>
      </c>
      <c r="C54" s="6">
        <v>0</v>
      </c>
      <c r="D54" s="23">
        <v>47002588</v>
      </c>
      <c r="E54" s="24">
        <v>52000008</v>
      </c>
      <c r="F54" s="6">
        <v>52000008</v>
      </c>
      <c r="G54" s="25">
        <v>52000008</v>
      </c>
      <c r="H54" s="26">
        <v>0</v>
      </c>
      <c r="I54" s="24">
        <v>54600009</v>
      </c>
      <c r="J54" s="6">
        <v>57330009</v>
      </c>
      <c r="K54" s="25">
        <v>60196510</v>
      </c>
    </row>
    <row r="55" spans="1:11" ht="13.5">
      <c r="A55" s="22" t="s">
        <v>56</v>
      </c>
      <c r="B55" s="6">
        <v>0</v>
      </c>
      <c r="C55" s="6">
        <v>2308862</v>
      </c>
      <c r="D55" s="23">
        <v>600705</v>
      </c>
      <c r="E55" s="24">
        <v>2750004</v>
      </c>
      <c r="F55" s="6">
        <v>4203358</v>
      </c>
      <c r="G55" s="25">
        <v>4203358</v>
      </c>
      <c r="H55" s="26">
        <v>784018</v>
      </c>
      <c r="I55" s="24">
        <v>2000000</v>
      </c>
      <c r="J55" s="6">
        <v>6900000</v>
      </c>
      <c r="K55" s="25">
        <v>3650000</v>
      </c>
    </row>
    <row r="56" spans="1:11" ht="13.5">
      <c r="A56" s="22" t="s">
        <v>57</v>
      </c>
      <c r="B56" s="6">
        <v>0</v>
      </c>
      <c r="C56" s="6">
        <v>5369698</v>
      </c>
      <c r="D56" s="23">
        <v>5940543</v>
      </c>
      <c r="E56" s="24">
        <v>10055940</v>
      </c>
      <c r="F56" s="6">
        <v>10169770</v>
      </c>
      <c r="G56" s="25">
        <v>10169770</v>
      </c>
      <c r="H56" s="26">
        <v>4795193</v>
      </c>
      <c r="I56" s="24">
        <v>14909755</v>
      </c>
      <c r="J56" s="6">
        <v>14536916</v>
      </c>
      <c r="K56" s="25">
        <v>15242574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1360000</v>
      </c>
      <c r="C59" s="6">
        <v>1450000</v>
      </c>
      <c r="D59" s="23">
        <v>1679622</v>
      </c>
      <c r="E59" s="24">
        <v>1199994</v>
      </c>
      <c r="F59" s="6">
        <v>1199994</v>
      </c>
      <c r="G59" s="25">
        <v>1199994</v>
      </c>
      <c r="H59" s="26">
        <v>1803081</v>
      </c>
      <c r="I59" s="24">
        <v>1803081</v>
      </c>
      <c r="J59" s="6">
        <v>1911265</v>
      </c>
      <c r="K59" s="25">
        <v>2025941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2000</v>
      </c>
      <c r="C65" s="98">
        <v>2000</v>
      </c>
      <c r="D65" s="99">
        <v>2000</v>
      </c>
      <c r="E65" s="97">
        <v>2000</v>
      </c>
      <c r="F65" s="98">
        <v>2000</v>
      </c>
      <c r="G65" s="99">
        <v>2000</v>
      </c>
      <c r="H65" s="100">
        <v>3000</v>
      </c>
      <c r="I65" s="97">
        <v>3000</v>
      </c>
      <c r="J65" s="98">
        <v>3200</v>
      </c>
      <c r="K65" s="99">
        <v>3300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0.798084990019371</v>
      </c>
      <c r="C70" s="5">
        <f aca="true" t="shared" si="8" ref="C70:K70">IF(ISERROR(C71/C72),0,(C71/C72))</f>
        <v>1.1899636421793198</v>
      </c>
      <c r="D70" s="5">
        <f t="shared" si="8"/>
        <v>1.0334057727274943</v>
      </c>
      <c r="E70" s="5">
        <f t="shared" si="8"/>
        <v>0</v>
      </c>
      <c r="F70" s="5">
        <f t="shared" si="8"/>
        <v>0.7631018482617501</v>
      </c>
      <c r="G70" s="5">
        <f t="shared" si="8"/>
        <v>0.7631018482617501</v>
      </c>
      <c r="H70" s="5">
        <f t="shared" si="8"/>
        <v>1.06275280167881</v>
      </c>
      <c r="I70" s="5">
        <f t="shared" si="8"/>
        <v>1.2291066385812581</v>
      </c>
      <c r="J70" s="5">
        <f t="shared" si="8"/>
        <v>1.264525549036616</v>
      </c>
      <c r="K70" s="5">
        <f t="shared" si="8"/>
        <v>1.258569870774846</v>
      </c>
    </row>
    <row r="71" spans="1:11" ht="12.75" hidden="1">
      <c r="A71" s="2" t="s">
        <v>108</v>
      </c>
      <c r="B71" s="2">
        <f>+B83</f>
        <v>74257608</v>
      </c>
      <c r="C71" s="2">
        <f aca="true" t="shared" si="9" ref="C71:K71">+C83</f>
        <v>112053444</v>
      </c>
      <c r="D71" s="2">
        <f t="shared" si="9"/>
        <v>105994880</v>
      </c>
      <c r="E71" s="2">
        <f t="shared" si="9"/>
        <v>0</v>
      </c>
      <c r="F71" s="2">
        <f t="shared" si="9"/>
        <v>82838251</v>
      </c>
      <c r="G71" s="2">
        <f t="shared" si="9"/>
        <v>82838251</v>
      </c>
      <c r="H71" s="2">
        <f t="shared" si="9"/>
        <v>103672098</v>
      </c>
      <c r="I71" s="2">
        <f t="shared" si="9"/>
        <v>140804222</v>
      </c>
      <c r="J71" s="2">
        <f t="shared" si="9"/>
        <v>153587690</v>
      </c>
      <c r="K71" s="2">
        <f t="shared" si="9"/>
        <v>160201802</v>
      </c>
    </row>
    <row r="72" spans="1:11" ht="12.75" hidden="1">
      <c r="A72" s="2" t="s">
        <v>109</v>
      </c>
      <c r="B72" s="2">
        <f>+B77</f>
        <v>93044737</v>
      </c>
      <c r="C72" s="2">
        <f aca="true" t="shared" si="10" ref="C72:K72">+C77</f>
        <v>94165435</v>
      </c>
      <c r="D72" s="2">
        <f t="shared" si="10"/>
        <v>102568500</v>
      </c>
      <c r="E72" s="2">
        <f t="shared" si="10"/>
        <v>108505596</v>
      </c>
      <c r="F72" s="2">
        <f t="shared" si="10"/>
        <v>108554646</v>
      </c>
      <c r="G72" s="2">
        <f t="shared" si="10"/>
        <v>108554646</v>
      </c>
      <c r="H72" s="2">
        <f t="shared" si="10"/>
        <v>97550529</v>
      </c>
      <c r="I72" s="2">
        <f t="shared" si="10"/>
        <v>114558182</v>
      </c>
      <c r="J72" s="2">
        <f t="shared" si="10"/>
        <v>121458748</v>
      </c>
      <c r="K72" s="2">
        <f t="shared" si="10"/>
        <v>127288763</v>
      </c>
    </row>
    <row r="73" spans="1:11" ht="12.75" hidden="1">
      <c r="A73" s="2" t="s">
        <v>110</v>
      </c>
      <c r="B73" s="2">
        <f>+B74</f>
        <v>40424374.99999999</v>
      </c>
      <c r="C73" s="2">
        <f aca="true" t="shared" si="11" ref="C73:K73">+(C78+C80+C81+C82)-(B78+B80+B81+B82)</f>
        <v>26284990</v>
      </c>
      <c r="D73" s="2">
        <f t="shared" si="11"/>
        <v>21893284</v>
      </c>
      <c r="E73" s="2">
        <f t="shared" si="11"/>
        <v>-67334732</v>
      </c>
      <c r="F73" s="2">
        <f>+(F78+F80+F81+F82)-(D78+D80+D81+D82)</f>
        <v>-41397652</v>
      </c>
      <c r="G73" s="2">
        <f>+(G78+G80+G81+G82)-(D78+D80+D81+D82)</f>
        <v>-41397652</v>
      </c>
      <c r="H73" s="2">
        <f>+(H78+H80+H81+H82)-(D78+D80+D81+D82)</f>
        <v>26742462</v>
      </c>
      <c r="I73" s="2">
        <f>+(I78+I80+I81+I82)-(E78+E80+E81+E82)</f>
        <v>9765481</v>
      </c>
      <c r="J73" s="2">
        <f t="shared" si="11"/>
        <v>-373675</v>
      </c>
      <c r="K73" s="2">
        <f t="shared" si="11"/>
        <v>-11803498</v>
      </c>
    </row>
    <row r="74" spans="1:11" ht="12.75" hidden="1">
      <c r="A74" s="2" t="s">
        <v>111</v>
      </c>
      <c r="B74" s="2">
        <f>+TREND(C74:E74)</f>
        <v>40424374.99999999</v>
      </c>
      <c r="C74" s="2">
        <f>+C73</f>
        <v>26284990</v>
      </c>
      <c r="D74" s="2">
        <f aca="true" t="shared" si="12" ref="D74:K74">+D73</f>
        <v>21893284</v>
      </c>
      <c r="E74" s="2">
        <f t="shared" si="12"/>
        <v>-67334732</v>
      </c>
      <c r="F74" s="2">
        <f t="shared" si="12"/>
        <v>-41397652</v>
      </c>
      <c r="G74" s="2">
        <f t="shared" si="12"/>
        <v>-41397652</v>
      </c>
      <c r="H74" s="2">
        <f t="shared" si="12"/>
        <v>26742462</v>
      </c>
      <c r="I74" s="2">
        <f t="shared" si="12"/>
        <v>9765481</v>
      </c>
      <c r="J74" s="2">
        <f t="shared" si="12"/>
        <v>-373675</v>
      </c>
      <c r="K74" s="2">
        <f t="shared" si="12"/>
        <v>-11803498</v>
      </c>
    </row>
    <row r="75" spans="1:11" ht="12.75" hidden="1">
      <c r="A75" s="2" t="s">
        <v>112</v>
      </c>
      <c r="B75" s="2">
        <f>+B84-(((B80+B81+B78)*B70)-B79)</f>
        <v>-2249620.31587559</v>
      </c>
      <c r="C75" s="2">
        <f aca="true" t="shared" si="13" ref="C75:K75">+C84-(((C80+C81+C78)*C70)-C79)</f>
        <v>11067716.86385554</v>
      </c>
      <c r="D75" s="2">
        <f t="shared" si="13"/>
        <v>19325265.896334052</v>
      </c>
      <c r="E75" s="2">
        <f t="shared" si="13"/>
        <v>879682380</v>
      </c>
      <c r="F75" s="2">
        <f t="shared" si="13"/>
        <v>-14738148.009893395</v>
      </c>
      <c r="G75" s="2">
        <f t="shared" si="13"/>
        <v>-14738148.009893395</v>
      </c>
      <c r="H75" s="2">
        <f t="shared" si="13"/>
        <v>13296384.310453326</v>
      </c>
      <c r="I75" s="2">
        <f t="shared" si="13"/>
        <v>-22938589.42286004</v>
      </c>
      <c r="J75" s="2">
        <f t="shared" si="13"/>
        <v>-22404285.288333185</v>
      </c>
      <c r="K75" s="2">
        <f t="shared" si="13"/>
        <v>9948227.79784283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93044737</v>
      </c>
      <c r="C77" s="3">
        <v>94165435</v>
      </c>
      <c r="D77" s="3">
        <v>102568500</v>
      </c>
      <c r="E77" s="3">
        <v>108505596</v>
      </c>
      <c r="F77" s="3">
        <v>108554646</v>
      </c>
      <c r="G77" s="3">
        <v>108554646</v>
      </c>
      <c r="H77" s="3">
        <v>97550529</v>
      </c>
      <c r="I77" s="3">
        <v>114558182</v>
      </c>
      <c r="J77" s="3">
        <v>121458748</v>
      </c>
      <c r="K77" s="3">
        <v>127288763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42668571</v>
      </c>
      <c r="C79" s="3">
        <v>76247881</v>
      </c>
      <c r="D79" s="3">
        <v>85459354</v>
      </c>
      <c r="E79" s="3">
        <v>879682380</v>
      </c>
      <c r="F79" s="3">
        <v>36649970</v>
      </c>
      <c r="G79" s="3">
        <v>36649970</v>
      </c>
      <c r="H79" s="3">
        <v>104378616</v>
      </c>
      <c r="I79" s="3">
        <v>38573691</v>
      </c>
      <c r="J79" s="3">
        <v>40333643</v>
      </c>
      <c r="K79" s="3">
        <v>56546012</v>
      </c>
    </row>
    <row r="80" spans="1:11" ht="12.75" hidden="1">
      <c r="A80" s="1" t="s">
        <v>69</v>
      </c>
      <c r="B80" s="3">
        <v>46736015</v>
      </c>
      <c r="C80" s="3">
        <v>43895522</v>
      </c>
      <c r="D80" s="3">
        <v>53436847</v>
      </c>
      <c r="E80" s="3">
        <v>35600004</v>
      </c>
      <c r="F80" s="3">
        <v>58791104</v>
      </c>
      <c r="G80" s="3">
        <v>58791104</v>
      </c>
      <c r="H80" s="3">
        <v>72858748</v>
      </c>
      <c r="I80" s="3">
        <v>44354699</v>
      </c>
      <c r="J80" s="3">
        <v>43866875</v>
      </c>
      <c r="K80" s="3">
        <v>31957330</v>
      </c>
    </row>
    <row r="81" spans="1:11" ht="12.75" hidden="1">
      <c r="A81" s="1" t="s">
        <v>70</v>
      </c>
      <c r="B81" s="3">
        <v>9546451</v>
      </c>
      <c r="C81" s="3">
        <v>38589726</v>
      </c>
      <c r="D81" s="3">
        <v>50503425</v>
      </c>
      <c r="E81" s="3">
        <v>1526004</v>
      </c>
      <c r="F81" s="3">
        <v>4271984</v>
      </c>
      <c r="G81" s="3">
        <v>4271984</v>
      </c>
      <c r="H81" s="3">
        <v>57823986</v>
      </c>
      <c r="I81" s="3">
        <v>2536790</v>
      </c>
      <c r="J81" s="3">
        <v>2650939</v>
      </c>
      <c r="K81" s="3">
        <v>2756986</v>
      </c>
    </row>
    <row r="82" spans="1:11" ht="12.75" hidden="1">
      <c r="A82" s="1" t="s">
        <v>71</v>
      </c>
      <c r="B82" s="3">
        <v>0</v>
      </c>
      <c r="C82" s="3">
        <v>82208</v>
      </c>
      <c r="D82" s="3">
        <v>520468</v>
      </c>
      <c r="E82" s="3">
        <v>0</v>
      </c>
      <c r="F82" s="3">
        <v>0</v>
      </c>
      <c r="G82" s="3">
        <v>0</v>
      </c>
      <c r="H82" s="3">
        <v>520468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74257608</v>
      </c>
      <c r="C83" s="3">
        <v>112053444</v>
      </c>
      <c r="D83" s="3">
        <v>105994880</v>
      </c>
      <c r="E83" s="3">
        <v>0</v>
      </c>
      <c r="F83" s="3">
        <v>82838251</v>
      </c>
      <c r="G83" s="3">
        <v>82838251</v>
      </c>
      <c r="H83" s="3">
        <v>103672098</v>
      </c>
      <c r="I83" s="3">
        <v>140804222</v>
      </c>
      <c r="J83" s="3">
        <v>153587690</v>
      </c>
      <c r="K83" s="3">
        <v>160201802</v>
      </c>
    </row>
    <row r="84" spans="1:11" ht="12.75" hidden="1">
      <c r="A84" s="1" t="s">
        <v>73</v>
      </c>
      <c r="B84" s="3">
        <v>0</v>
      </c>
      <c r="C84" s="3">
        <v>32974282</v>
      </c>
      <c r="D84" s="3">
        <v>41278389</v>
      </c>
      <c r="E84" s="3">
        <v>0</v>
      </c>
      <c r="F84" s="3">
        <v>-3264559</v>
      </c>
      <c r="G84" s="3">
        <v>-3264559</v>
      </c>
      <c r="H84" s="3">
        <v>47801210</v>
      </c>
      <c r="I84" s="3">
        <v>-3877640</v>
      </c>
      <c r="J84" s="3">
        <v>-3914964</v>
      </c>
      <c r="K84" s="3">
        <v>-2907392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19493930</v>
      </c>
      <c r="C5" s="6">
        <v>36691386</v>
      </c>
      <c r="D5" s="23">
        <v>32756280</v>
      </c>
      <c r="E5" s="24">
        <v>34727088</v>
      </c>
      <c r="F5" s="6">
        <v>36658388</v>
      </c>
      <c r="G5" s="25">
        <v>36658388</v>
      </c>
      <c r="H5" s="26">
        <v>32775888</v>
      </c>
      <c r="I5" s="24">
        <v>38344704</v>
      </c>
      <c r="J5" s="6">
        <v>40108560</v>
      </c>
      <c r="K5" s="25">
        <v>41953512</v>
      </c>
    </row>
    <row r="6" spans="1:11" ht="13.5">
      <c r="A6" s="22" t="s">
        <v>19</v>
      </c>
      <c r="B6" s="6">
        <v>77250735</v>
      </c>
      <c r="C6" s="6">
        <v>75394278</v>
      </c>
      <c r="D6" s="23">
        <v>87282281</v>
      </c>
      <c r="E6" s="24">
        <v>101507188</v>
      </c>
      <c r="F6" s="6">
        <v>102855928</v>
      </c>
      <c r="G6" s="25">
        <v>102855928</v>
      </c>
      <c r="H6" s="26">
        <v>85157193</v>
      </c>
      <c r="I6" s="24">
        <v>110873064</v>
      </c>
      <c r="J6" s="6">
        <v>115973244</v>
      </c>
      <c r="K6" s="25">
        <v>121308036</v>
      </c>
    </row>
    <row r="7" spans="1:11" ht="13.5">
      <c r="A7" s="22" t="s">
        <v>20</v>
      </c>
      <c r="B7" s="6">
        <v>2889230</v>
      </c>
      <c r="C7" s="6">
        <v>2927874</v>
      </c>
      <c r="D7" s="23">
        <v>2133031</v>
      </c>
      <c r="E7" s="24">
        <v>2945610</v>
      </c>
      <c r="F7" s="6">
        <v>3245610</v>
      </c>
      <c r="G7" s="25">
        <v>3245610</v>
      </c>
      <c r="H7" s="26">
        <v>1227700</v>
      </c>
      <c r="I7" s="24">
        <v>3041662</v>
      </c>
      <c r="J7" s="6">
        <v>3181584</v>
      </c>
      <c r="K7" s="25">
        <v>3327936</v>
      </c>
    </row>
    <row r="8" spans="1:11" ht="13.5">
      <c r="A8" s="22" t="s">
        <v>21</v>
      </c>
      <c r="B8" s="6">
        <v>213105000</v>
      </c>
      <c r="C8" s="6">
        <v>226163000</v>
      </c>
      <c r="D8" s="23">
        <v>245283154</v>
      </c>
      <c r="E8" s="24">
        <v>272735289</v>
      </c>
      <c r="F8" s="6">
        <v>273331289</v>
      </c>
      <c r="G8" s="25">
        <v>273331289</v>
      </c>
      <c r="H8" s="26">
        <v>272501997</v>
      </c>
      <c r="I8" s="24">
        <v>293916001</v>
      </c>
      <c r="J8" s="6">
        <v>314088972</v>
      </c>
      <c r="K8" s="25">
        <v>333501000</v>
      </c>
    </row>
    <row r="9" spans="1:11" ht="13.5">
      <c r="A9" s="22" t="s">
        <v>22</v>
      </c>
      <c r="B9" s="6">
        <v>76530176</v>
      </c>
      <c r="C9" s="6">
        <v>73386689</v>
      </c>
      <c r="D9" s="23">
        <v>85047207</v>
      </c>
      <c r="E9" s="24">
        <v>89087228</v>
      </c>
      <c r="F9" s="6">
        <v>76196442</v>
      </c>
      <c r="G9" s="25">
        <v>76196442</v>
      </c>
      <c r="H9" s="26">
        <v>19804248</v>
      </c>
      <c r="I9" s="24">
        <v>85392573</v>
      </c>
      <c r="J9" s="6">
        <v>90263040</v>
      </c>
      <c r="K9" s="25">
        <v>94415124</v>
      </c>
    </row>
    <row r="10" spans="1:11" ht="25.5">
      <c r="A10" s="27" t="s">
        <v>102</v>
      </c>
      <c r="B10" s="28">
        <f>SUM(B5:B9)</f>
        <v>389269071</v>
      </c>
      <c r="C10" s="29">
        <f aca="true" t="shared" si="0" ref="C10:K10">SUM(C5:C9)</f>
        <v>414563227</v>
      </c>
      <c r="D10" s="30">
        <f t="shared" si="0"/>
        <v>452501953</v>
      </c>
      <c r="E10" s="28">
        <f t="shared" si="0"/>
        <v>501002403</v>
      </c>
      <c r="F10" s="29">
        <f t="shared" si="0"/>
        <v>492287657</v>
      </c>
      <c r="G10" s="31">
        <f t="shared" si="0"/>
        <v>492287657</v>
      </c>
      <c r="H10" s="32">
        <f t="shared" si="0"/>
        <v>411467026</v>
      </c>
      <c r="I10" s="28">
        <f t="shared" si="0"/>
        <v>531568004</v>
      </c>
      <c r="J10" s="29">
        <f t="shared" si="0"/>
        <v>563615400</v>
      </c>
      <c r="K10" s="31">
        <f t="shared" si="0"/>
        <v>594505608</v>
      </c>
    </row>
    <row r="11" spans="1:11" ht="13.5">
      <c r="A11" s="22" t="s">
        <v>23</v>
      </c>
      <c r="B11" s="6">
        <v>117780736</v>
      </c>
      <c r="C11" s="6">
        <v>121278477</v>
      </c>
      <c r="D11" s="23">
        <v>141238260</v>
      </c>
      <c r="E11" s="24">
        <v>147531807</v>
      </c>
      <c r="F11" s="6">
        <v>142767672</v>
      </c>
      <c r="G11" s="25">
        <v>142767672</v>
      </c>
      <c r="H11" s="26">
        <v>131117973</v>
      </c>
      <c r="I11" s="24">
        <v>169748772</v>
      </c>
      <c r="J11" s="6">
        <v>177557244</v>
      </c>
      <c r="K11" s="25">
        <v>185725020</v>
      </c>
    </row>
    <row r="12" spans="1:11" ht="13.5">
      <c r="A12" s="22" t="s">
        <v>24</v>
      </c>
      <c r="B12" s="6">
        <v>20297858</v>
      </c>
      <c r="C12" s="6">
        <v>22433457</v>
      </c>
      <c r="D12" s="23">
        <v>23234548</v>
      </c>
      <c r="E12" s="24">
        <v>25554276</v>
      </c>
      <c r="F12" s="6">
        <v>25068466</v>
      </c>
      <c r="G12" s="25">
        <v>25068466</v>
      </c>
      <c r="H12" s="26">
        <v>22548681</v>
      </c>
      <c r="I12" s="24">
        <v>26524956</v>
      </c>
      <c r="J12" s="6">
        <v>27745044</v>
      </c>
      <c r="K12" s="25">
        <v>29021304</v>
      </c>
    </row>
    <row r="13" spans="1:11" ht="13.5">
      <c r="A13" s="22" t="s">
        <v>103</v>
      </c>
      <c r="B13" s="6">
        <v>54913404</v>
      </c>
      <c r="C13" s="6">
        <v>54284147</v>
      </c>
      <c r="D13" s="23">
        <v>54489938</v>
      </c>
      <c r="E13" s="24">
        <v>58620684</v>
      </c>
      <c r="F13" s="6">
        <v>54829739</v>
      </c>
      <c r="G13" s="25">
        <v>54829739</v>
      </c>
      <c r="H13" s="26">
        <v>273242</v>
      </c>
      <c r="I13" s="24">
        <v>57358080</v>
      </c>
      <c r="J13" s="6">
        <v>58950552</v>
      </c>
      <c r="K13" s="25">
        <v>61662276</v>
      </c>
    </row>
    <row r="14" spans="1:11" ht="13.5">
      <c r="A14" s="22" t="s">
        <v>25</v>
      </c>
      <c r="B14" s="6">
        <v>1426148</v>
      </c>
      <c r="C14" s="6">
        <v>1757133</v>
      </c>
      <c r="D14" s="23">
        <v>4504721</v>
      </c>
      <c r="E14" s="24">
        <v>2505072</v>
      </c>
      <c r="F14" s="6">
        <v>2505072</v>
      </c>
      <c r="G14" s="25">
        <v>2505072</v>
      </c>
      <c r="H14" s="26">
        <v>2345033</v>
      </c>
      <c r="I14" s="24">
        <v>1183666</v>
      </c>
      <c r="J14" s="6">
        <v>83112</v>
      </c>
      <c r="K14" s="25">
        <v>15240</v>
      </c>
    </row>
    <row r="15" spans="1:11" ht="13.5">
      <c r="A15" s="22" t="s">
        <v>26</v>
      </c>
      <c r="B15" s="6">
        <v>78276513</v>
      </c>
      <c r="C15" s="6">
        <v>82603190</v>
      </c>
      <c r="D15" s="23">
        <v>91211185</v>
      </c>
      <c r="E15" s="24">
        <v>94531650</v>
      </c>
      <c r="F15" s="6">
        <v>104818402</v>
      </c>
      <c r="G15" s="25">
        <v>104818402</v>
      </c>
      <c r="H15" s="26">
        <v>82081940</v>
      </c>
      <c r="I15" s="24">
        <v>111975733</v>
      </c>
      <c r="J15" s="6">
        <v>117690900</v>
      </c>
      <c r="K15" s="25">
        <v>127358988</v>
      </c>
    </row>
    <row r="16" spans="1:11" ht="13.5">
      <c r="A16" s="22" t="s">
        <v>21</v>
      </c>
      <c r="B16" s="6">
        <v>707968</v>
      </c>
      <c r="C16" s="6">
        <v>20054183</v>
      </c>
      <c r="D16" s="23">
        <v>5846286</v>
      </c>
      <c r="E16" s="24">
        <v>3740229</v>
      </c>
      <c r="F16" s="6">
        <v>3340229</v>
      </c>
      <c r="G16" s="25">
        <v>3340229</v>
      </c>
      <c r="H16" s="26">
        <v>2483414</v>
      </c>
      <c r="I16" s="24">
        <v>3468032</v>
      </c>
      <c r="J16" s="6">
        <v>3604572</v>
      </c>
      <c r="K16" s="25">
        <v>3747372</v>
      </c>
    </row>
    <row r="17" spans="1:11" ht="13.5">
      <c r="A17" s="22" t="s">
        <v>27</v>
      </c>
      <c r="B17" s="6">
        <v>178897842</v>
      </c>
      <c r="C17" s="6">
        <v>160680036</v>
      </c>
      <c r="D17" s="23">
        <v>163819336</v>
      </c>
      <c r="E17" s="24">
        <v>150110798</v>
      </c>
      <c r="F17" s="6">
        <v>152774834</v>
      </c>
      <c r="G17" s="25">
        <v>152774834</v>
      </c>
      <c r="H17" s="26">
        <v>112290498</v>
      </c>
      <c r="I17" s="24">
        <v>142189553</v>
      </c>
      <c r="J17" s="6">
        <v>144309888</v>
      </c>
      <c r="K17" s="25">
        <v>149988936</v>
      </c>
    </row>
    <row r="18" spans="1:11" ht="13.5">
      <c r="A18" s="33" t="s">
        <v>28</v>
      </c>
      <c r="B18" s="34">
        <f>SUM(B11:B17)</f>
        <v>452300469</v>
      </c>
      <c r="C18" s="35">
        <f aca="true" t="shared" si="1" ref="C18:K18">SUM(C11:C17)</f>
        <v>463090623</v>
      </c>
      <c r="D18" s="36">
        <f t="shared" si="1"/>
        <v>484344274</v>
      </c>
      <c r="E18" s="34">
        <f t="shared" si="1"/>
        <v>482594516</v>
      </c>
      <c r="F18" s="35">
        <f t="shared" si="1"/>
        <v>486104414</v>
      </c>
      <c r="G18" s="37">
        <f t="shared" si="1"/>
        <v>486104414</v>
      </c>
      <c r="H18" s="38">
        <f t="shared" si="1"/>
        <v>353140781</v>
      </c>
      <c r="I18" s="34">
        <f t="shared" si="1"/>
        <v>512448792</v>
      </c>
      <c r="J18" s="35">
        <f t="shared" si="1"/>
        <v>529941312</v>
      </c>
      <c r="K18" s="37">
        <f t="shared" si="1"/>
        <v>557519136</v>
      </c>
    </row>
    <row r="19" spans="1:11" ht="13.5">
      <c r="A19" s="33" t="s">
        <v>29</v>
      </c>
      <c r="B19" s="39">
        <f>+B10-B18</f>
        <v>-63031398</v>
      </c>
      <c r="C19" s="40">
        <f aca="true" t="shared" si="2" ref="C19:K19">+C10-C18</f>
        <v>-48527396</v>
      </c>
      <c r="D19" s="41">
        <f t="shared" si="2"/>
        <v>-31842321</v>
      </c>
      <c r="E19" s="39">
        <f t="shared" si="2"/>
        <v>18407887</v>
      </c>
      <c r="F19" s="40">
        <f t="shared" si="2"/>
        <v>6183243</v>
      </c>
      <c r="G19" s="42">
        <f t="shared" si="2"/>
        <v>6183243</v>
      </c>
      <c r="H19" s="43">
        <f t="shared" si="2"/>
        <v>58326245</v>
      </c>
      <c r="I19" s="39">
        <f t="shared" si="2"/>
        <v>19119212</v>
      </c>
      <c r="J19" s="40">
        <f t="shared" si="2"/>
        <v>33674088</v>
      </c>
      <c r="K19" s="42">
        <f t="shared" si="2"/>
        <v>36986472</v>
      </c>
    </row>
    <row r="20" spans="1:11" ht="25.5">
      <c r="A20" s="44" t="s">
        <v>30</v>
      </c>
      <c r="B20" s="45">
        <v>68930154</v>
      </c>
      <c r="C20" s="46">
        <v>97867229</v>
      </c>
      <c r="D20" s="47">
        <v>70766115</v>
      </c>
      <c r="E20" s="45">
        <v>73921008</v>
      </c>
      <c r="F20" s="46">
        <v>75433565</v>
      </c>
      <c r="G20" s="48">
        <v>75433565</v>
      </c>
      <c r="H20" s="49">
        <v>62182962</v>
      </c>
      <c r="I20" s="45">
        <v>74561000</v>
      </c>
      <c r="J20" s="46">
        <v>77207004</v>
      </c>
      <c r="K20" s="48">
        <v>72606000</v>
      </c>
    </row>
    <row r="21" spans="1:11" ht="63.75">
      <c r="A21" s="50" t="s">
        <v>104</v>
      </c>
      <c r="B21" s="51">
        <v>0</v>
      </c>
      <c r="C21" s="52">
        <v>9573190</v>
      </c>
      <c r="D21" s="53">
        <v>41272</v>
      </c>
      <c r="E21" s="51">
        <v>0</v>
      </c>
      <c r="F21" s="52">
        <v>21771050</v>
      </c>
      <c r="G21" s="54">
        <v>21771050</v>
      </c>
      <c r="H21" s="55">
        <v>18053922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5898756</v>
      </c>
      <c r="C22" s="58">
        <f aca="true" t="shared" si="3" ref="C22:K22">SUM(C19:C21)</f>
        <v>58913023</v>
      </c>
      <c r="D22" s="59">
        <f t="shared" si="3"/>
        <v>38965066</v>
      </c>
      <c r="E22" s="57">
        <f t="shared" si="3"/>
        <v>92328895</v>
      </c>
      <c r="F22" s="58">
        <f t="shared" si="3"/>
        <v>103387858</v>
      </c>
      <c r="G22" s="60">
        <f t="shared" si="3"/>
        <v>103387858</v>
      </c>
      <c r="H22" s="61">
        <f t="shared" si="3"/>
        <v>138563129</v>
      </c>
      <c r="I22" s="57">
        <f t="shared" si="3"/>
        <v>93680212</v>
      </c>
      <c r="J22" s="58">
        <f t="shared" si="3"/>
        <v>110881092</v>
      </c>
      <c r="K22" s="60">
        <f t="shared" si="3"/>
        <v>109592472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5898756</v>
      </c>
      <c r="C24" s="40">
        <f aca="true" t="shared" si="4" ref="C24:K24">SUM(C22:C23)</f>
        <v>58913023</v>
      </c>
      <c r="D24" s="41">
        <f t="shared" si="4"/>
        <v>38965066</v>
      </c>
      <c r="E24" s="39">
        <f t="shared" si="4"/>
        <v>92328895</v>
      </c>
      <c r="F24" s="40">
        <f t="shared" si="4"/>
        <v>103387858</v>
      </c>
      <c r="G24" s="42">
        <f t="shared" si="4"/>
        <v>103387858</v>
      </c>
      <c r="H24" s="43">
        <f t="shared" si="4"/>
        <v>138563129</v>
      </c>
      <c r="I24" s="39">
        <f t="shared" si="4"/>
        <v>93680212</v>
      </c>
      <c r="J24" s="40">
        <f t="shared" si="4"/>
        <v>110881092</v>
      </c>
      <c r="K24" s="42">
        <f t="shared" si="4"/>
        <v>109592472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80664683</v>
      </c>
      <c r="C27" s="7">
        <v>90015819</v>
      </c>
      <c r="D27" s="69">
        <v>104678047</v>
      </c>
      <c r="E27" s="70">
        <v>95653571</v>
      </c>
      <c r="F27" s="7">
        <v>113102539</v>
      </c>
      <c r="G27" s="71">
        <v>113102539</v>
      </c>
      <c r="H27" s="72">
        <v>84289544</v>
      </c>
      <c r="I27" s="70">
        <v>89279520</v>
      </c>
      <c r="J27" s="7">
        <v>104444052</v>
      </c>
      <c r="K27" s="71">
        <v>97382952</v>
      </c>
    </row>
    <row r="28" spans="1:11" ht="13.5">
      <c r="A28" s="73" t="s">
        <v>34</v>
      </c>
      <c r="B28" s="6">
        <v>68894845</v>
      </c>
      <c r="C28" s="6">
        <v>16376125</v>
      </c>
      <c r="D28" s="23">
        <v>2030572</v>
      </c>
      <c r="E28" s="24">
        <v>77399276</v>
      </c>
      <c r="F28" s="6">
        <v>97204617</v>
      </c>
      <c r="G28" s="25">
        <v>97204617</v>
      </c>
      <c r="H28" s="26">
        <v>0</v>
      </c>
      <c r="I28" s="24">
        <v>74561000</v>
      </c>
      <c r="J28" s="6">
        <v>77207004</v>
      </c>
      <c r="K28" s="25">
        <v>72606000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11769838</v>
      </c>
      <c r="C31" s="6">
        <v>0</v>
      </c>
      <c r="D31" s="23">
        <v>0</v>
      </c>
      <c r="E31" s="24">
        <v>0</v>
      </c>
      <c r="F31" s="6">
        <v>15897926</v>
      </c>
      <c r="G31" s="25">
        <v>15897926</v>
      </c>
      <c r="H31" s="26">
        <v>0</v>
      </c>
      <c r="I31" s="24">
        <v>14718520</v>
      </c>
      <c r="J31" s="6">
        <v>27237048</v>
      </c>
      <c r="K31" s="25">
        <v>24776952</v>
      </c>
    </row>
    <row r="32" spans="1:11" ht="13.5">
      <c r="A32" s="33" t="s">
        <v>37</v>
      </c>
      <c r="B32" s="7">
        <f>SUM(B28:B31)</f>
        <v>80664683</v>
      </c>
      <c r="C32" s="7">
        <f aca="true" t="shared" si="5" ref="C32:K32">SUM(C28:C31)</f>
        <v>16376125</v>
      </c>
      <c r="D32" s="69">
        <f t="shared" si="5"/>
        <v>2030572</v>
      </c>
      <c r="E32" s="70">
        <f t="shared" si="5"/>
        <v>77399276</v>
      </c>
      <c r="F32" s="7">
        <f t="shared" si="5"/>
        <v>113102543</v>
      </c>
      <c r="G32" s="71">
        <f t="shared" si="5"/>
        <v>113102543</v>
      </c>
      <c r="H32" s="72">
        <f t="shared" si="5"/>
        <v>0</v>
      </c>
      <c r="I32" s="70">
        <f t="shared" si="5"/>
        <v>89279520</v>
      </c>
      <c r="J32" s="7">
        <f t="shared" si="5"/>
        <v>104444052</v>
      </c>
      <c r="K32" s="71">
        <f t="shared" si="5"/>
        <v>97382952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84021966</v>
      </c>
      <c r="C35" s="6">
        <v>121741853</v>
      </c>
      <c r="D35" s="23">
        <v>124694085</v>
      </c>
      <c r="E35" s="24">
        <v>115014000</v>
      </c>
      <c r="F35" s="6">
        <v>120273385</v>
      </c>
      <c r="G35" s="25">
        <v>120273385</v>
      </c>
      <c r="H35" s="26">
        <v>183717927</v>
      </c>
      <c r="I35" s="24">
        <v>201665361</v>
      </c>
      <c r="J35" s="6">
        <v>128774796</v>
      </c>
      <c r="K35" s="25">
        <v>139174824</v>
      </c>
    </row>
    <row r="36" spans="1:11" ht="13.5">
      <c r="A36" s="22" t="s">
        <v>40</v>
      </c>
      <c r="B36" s="6">
        <v>992943770</v>
      </c>
      <c r="C36" s="6">
        <v>1011366242</v>
      </c>
      <c r="D36" s="23">
        <v>1064613884</v>
      </c>
      <c r="E36" s="24">
        <v>1218699571</v>
      </c>
      <c r="F36" s="6">
        <v>1208089144</v>
      </c>
      <c r="G36" s="25">
        <v>1208089144</v>
      </c>
      <c r="H36" s="26">
        <v>1183919677</v>
      </c>
      <c r="I36" s="24">
        <v>1369750156</v>
      </c>
      <c r="J36" s="6">
        <v>104444052</v>
      </c>
      <c r="K36" s="25">
        <v>97382952</v>
      </c>
    </row>
    <row r="37" spans="1:11" ht="13.5">
      <c r="A37" s="22" t="s">
        <v>41</v>
      </c>
      <c r="B37" s="6">
        <v>101860677</v>
      </c>
      <c r="C37" s="6">
        <v>91805643</v>
      </c>
      <c r="D37" s="23">
        <v>142544625</v>
      </c>
      <c r="E37" s="24">
        <v>81126991</v>
      </c>
      <c r="F37" s="6">
        <v>87971004</v>
      </c>
      <c r="G37" s="25">
        <v>87971004</v>
      </c>
      <c r="H37" s="26">
        <v>81082629</v>
      </c>
      <c r="I37" s="24">
        <v>107956155</v>
      </c>
      <c r="J37" s="6">
        <v>16775664</v>
      </c>
      <c r="K37" s="25">
        <v>16547352</v>
      </c>
    </row>
    <row r="38" spans="1:11" ht="13.5">
      <c r="A38" s="22" t="s">
        <v>42</v>
      </c>
      <c r="B38" s="6">
        <v>89811211</v>
      </c>
      <c r="C38" s="6">
        <v>97095581</v>
      </c>
      <c r="D38" s="23">
        <v>110954765</v>
      </c>
      <c r="E38" s="24">
        <v>113239000</v>
      </c>
      <c r="F38" s="6">
        <v>103514357</v>
      </c>
      <c r="G38" s="25">
        <v>103514357</v>
      </c>
      <c r="H38" s="26">
        <v>120369166</v>
      </c>
      <c r="I38" s="24">
        <v>94548068</v>
      </c>
      <c r="J38" s="6">
        <v>0</v>
      </c>
      <c r="K38" s="25">
        <v>0</v>
      </c>
    </row>
    <row r="39" spans="1:11" ht="13.5">
      <c r="A39" s="22" t="s">
        <v>43</v>
      </c>
      <c r="B39" s="6">
        <v>885293848</v>
      </c>
      <c r="C39" s="6">
        <v>885293847</v>
      </c>
      <c r="D39" s="23">
        <v>896843499</v>
      </c>
      <c r="E39" s="24">
        <v>1047018685</v>
      </c>
      <c r="F39" s="6">
        <v>1136877171</v>
      </c>
      <c r="G39" s="25">
        <v>1136877171</v>
      </c>
      <c r="H39" s="26">
        <v>1027622566</v>
      </c>
      <c r="I39" s="24">
        <v>1368911295</v>
      </c>
      <c r="J39" s="6">
        <v>216443184</v>
      </c>
      <c r="K39" s="25">
        <v>220010424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97916752</v>
      </c>
      <c r="C42" s="6">
        <v>808251462</v>
      </c>
      <c r="D42" s="23">
        <v>13607307</v>
      </c>
      <c r="E42" s="24">
        <v>95653571</v>
      </c>
      <c r="F42" s="6">
        <v>52468858</v>
      </c>
      <c r="G42" s="25">
        <v>52468858</v>
      </c>
      <c r="H42" s="26">
        <v>-92135438</v>
      </c>
      <c r="I42" s="24">
        <v>6333291</v>
      </c>
      <c r="J42" s="6">
        <v>6331260</v>
      </c>
      <c r="K42" s="25">
        <v>6809064</v>
      </c>
    </row>
    <row r="43" spans="1:11" ht="13.5">
      <c r="A43" s="22" t="s">
        <v>46</v>
      </c>
      <c r="B43" s="6">
        <v>-80664683</v>
      </c>
      <c r="C43" s="6">
        <v>-111396269</v>
      </c>
      <c r="D43" s="23">
        <v>-63378550</v>
      </c>
      <c r="E43" s="24">
        <v>-12682135</v>
      </c>
      <c r="F43" s="6">
        <v>-83055</v>
      </c>
      <c r="G43" s="25">
        <v>-83055</v>
      </c>
      <c r="H43" s="26">
        <v>-82817677</v>
      </c>
      <c r="I43" s="24">
        <v>-81101567</v>
      </c>
      <c r="J43" s="6">
        <v>-79710593</v>
      </c>
      <c r="K43" s="25">
        <v>-87644664</v>
      </c>
    </row>
    <row r="44" spans="1:11" ht="13.5">
      <c r="A44" s="22" t="s">
        <v>47</v>
      </c>
      <c r="B44" s="6">
        <v>-8169707</v>
      </c>
      <c r="C44" s="6">
        <v>5249232</v>
      </c>
      <c r="D44" s="23">
        <v>133952</v>
      </c>
      <c r="E44" s="24">
        <v>-523184</v>
      </c>
      <c r="F44" s="6">
        <v>7194089</v>
      </c>
      <c r="G44" s="25">
        <v>7194089</v>
      </c>
      <c r="H44" s="26">
        <v>2447095</v>
      </c>
      <c r="I44" s="24">
        <v>271484</v>
      </c>
      <c r="J44" s="6">
        <v>-5701167</v>
      </c>
      <c r="K44" s="25">
        <v>0</v>
      </c>
    </row>
    <row r="45" spans="1:11" ht="13.5">
      <c r="A45" s="33" t="s">
        <v>48</v>
      </c>
      <c r="B45" s="7">
        <v>21047587</v>
      </c>
      <c r="C45" s="7">
        <v>723048627</v>
      </c>
      <c r="D45" s="69">
        <v>-43361591</v>
      </c>
      <c r="E45" s="70">
        <v>111485252</v>
      </c>
      <c r="F45" s="7">
        <v>59871809</v>
      </c>
      <c r="G45" s="71">
        <v>59871809</v>
      </c>
      <c r="H45" s="72">
        <v>-119207277</v>
      </c>
      <c r="I45" s="70">
        <v>-99446769</v>
      </c>
      <c r="J45" s="7">
        <v>-79080500</v>
      </c>
      <c r="K45" s="71">
        <v>-80835600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21047586</v>
      </c>
      <c r="C48" s="6">
        <v>6685613</v>
      </c>
      <c r="D48" s="23">
        <v>24924059</v>
      </c>
      <c r="E48" s="24">
        <v>42493000</v>
      </c>
      <c r="F48" s="6">
        <v>30121315</v>
      </c>
      <c r="G48" s="25">
        <v>30121315</v>
      </c>
      <c r="H48" s="26">
        <v>4545553</v>
      </c>
      <c r="I48" s="24">
        <v>19713633</v>
      </c>
      <c r="J48" s="6">
        <v>37659684</v>
      </c>
      <c r="K48" s="25">
        <v>43868400</v>
      </c>
    </row>
    <row r="49" spans="1:11" ht="13.5">
      <c r="A49" s="22" t="s">
        <v>51</v>
      </c>
      <c r="B49" s="6">
        <f>+B75</f>
        <v>49347519.23240786</v>
      </c>
      <c r="C49" s="6">
        <f aca="true" t="shared" si="6" ref="C49:K49">+C75</f>
        <v>69773368.14057021</v>
      </c>
      <c r="D49" s="23">
        <f t="shared" si="6"/>
        <v>121690711.05514784</v>
      </c>
      <c r="E49" s="24">
        <f t="shared" si="6"/>
        <v>60923991</v>
      </c>
      <c r="F49" s="6">
        <f t="shared" si="6"/>
        <v>62451434.83521495</v>
      </c>
      <c r="G49" s="25">
        <f t="shared" si="6"/>
        <v>62451434.83521495</v>
      </c>
      <c r="H49" s="26">
        <f t="shared" si="6"/>
        <v>63108661.85109364</v>
      </c>
      <c r="I49" s="24">
        <f t="shared" si="6"/>
        <v>87906478</v>
      </c>
      <c r="J49" s="6">
        <f t="shared" si="6"/>
        <v>16775664</v>
      </c>
      <c r="K49" s="25">
        <f t="shared" si="6"/>
        <v>16547352</v>
      </c>
    </row>
    <row r="50" spans="1:11" ht="13.5">
      <c r="A50" s="33" t="s">
        <v>52</v>
      </c>
      <c r="B50" s="7">
        <f>+B48-B49</f>
        <v>-28299933.23240786</v>
      </c>
      <c r="C50" s="7">
        <f aca="true" t="shared" si="7" ref="C50:K50">+C48-C49</f>
        <v>-63087755.14057021</v>
      </c>
      <c r="D50" s="69">
        <f t="shared" si="7"/>
        <v>-96766652.05514784</v>
      </c>
      <c r="E50" s="70">
        <f t="shared" si="7"/>
        <v>-18430991</v>
      </c>
      <c r="F50" s="7">
        <f t="shared" si="7"/>
        <v>-32330119.83521495</v>
      </c>
      <c r="G50" s="71">
        <f t="shared" si="7"/>
        <v>-32330119.83521495</v>
      </c>
      <c r="H50" s="72">
        <f t="shared" si="7"/>
        <v>-58563108.85109364</v>
      </c>
      <c r="I50" s="70">
        <f t="shared" si="7"/>
        <v>-68192845</v>
      </c>
      <c r="J50" s="7">
        <f t="shared" si="7"/>
        <v>20884020</v>
      </c>
      <c r="K50" s="71">
        <f t="shared" si="7"/>
        <v>27321048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938646419</v>
      </c>
      <c r="C53" s="6">
        <v>947613748</v>
      </c>
      <c r="D53" s="23">
        <v>1015775599</v>
      </c>
      <c r="E53" s="24">
        <v>1141952540</v>
      </c>
      <c r="F53" s="6">
        <v>1064231728</v>
      </c>
      <c r="G53" s="25">
        <v>1064231728</v>
      </c>
      <c r="H53" s="26">
        <v>1026145316</v>
      </c>
      <c r="I53" s="24">
        <v>1230876119</v>
      </c>
      <c r="J53" s="6">
        <v>1084788</v>
      </c>
      <c r="K53" s="25">
        <v>1434792</v>
      </c>
    </row>
    <row r="54" spans="1:11" ht="13.5">
      <c r="A54" s="22" t="s">
        <v>55</v>
      </c>
      <c r="B54" s="6">
        <v>54913404</v>
      </c>
      <c r="C54" s="6">
        <v>0</v>
      </c>
      <c r="D54" s="23">
        <v>54224271</v>
      </c>
      <c r="E54" s="24">
        <v>56520228</v>
      </c>
      <c r="F54" s="6">
        <v>52729283</v>
      </c>
      <c r="G54" s="25">
        <v>52729283</v>
      </c>
      <c r="H54" s="26">
        <v>273242</v>
      </c>
      <c r="I54" s="24">
        <v>55163100</v>
      </c>
      <c r="J54" s="6">
        <v>56654604</v>
      </c>
      <c r="K54" s="25">
        <v>59260716</v>
      </c>
    </row>
    <row r="55" spans="1:11" ht="13.5">
      <c r="A55" s="22" t="s">
        <v>56</v>
      </c>
      <c r="B55" s="6">
        <v>40622075</v>
      </c>
      <c r="C55" s="6">
        <v>-14573691</v>
      </c>
      <c r="D55" s="23">
        <v>36054760</v>
      </c>
      <c r="E55" s="24">
        <v>69660148</v>
      </c>
      <c r="F55" s="6">
        <v>67879151</v>
      </c>
      <c r="G55" s="25">
        <v>67879151</v>
      </c>
      <c r="H55" s="26">
        <v>49251586</v>
      </c>
      <c r="I55" s="24">
        <v>64690390</v>
      </c>
      <c r="J55" s="6">
        <v>83546976</v>
      </c>
      <c r="K55" s="25">
        <v>74301660</v>
      </c>
    </row>
    <row r="56" spans="1:11" ht="13.5">
      <c r="A56" s="22" t="s">
        <v>57</v>
      </c>
      <c r="B56" s="6">
        <v>10353102</v>
      </c>
      <c r="C56" s="6">
        <v>7982684</v>
      </c>
      <c r="D56" s="23">
        <v>12087531</v>
      </c>
      <c r="E56" s="24">
        <v>9565250</v>
      </c>
      <c r="F56" s="6">
        <v>11694217</v>
      </c>
      <c r="G56" s="25">
        <v>11694217</v>
      </c>
      <c r="H56" s="26">
        <v>8636106</v>
      </c>
      <c r="I56" s="24">
        <v>12103345</v>
      </c>
      <c r="J56" s="6">
        <v>12660096</v>
      </c>
      <c r="K56" s="25">
        <v>13242468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29</v>
      </c>
      <c r="C59" s="6">
        <v>30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8567898</v>
      </c>
      <c r="C60" s="6">
        <v>5628105</v>
      </c>
      <c r="D60" s="23">
        <v>0</v>
      </c>
      <c r="E60" s="24">
        <v>9585951</v>
      </c>
      <c r="F60" s="6">
        <v>9585951</v>
      </c>
      <c r="G60" s="25">
        <v>9585951</v>
      </c>
      <c r="H60" s="26">
        <v>9585951</v>
      </c>
      <c r="I60" s="24">
        <v>9017328</v>
      </c>
      <c r="J60" s="6">
        <v>9432125</v>
      </c>
      <c r="K60" s="25">
        <v>9866003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3000</v>
      </c>
      <c r="C64" s="98">
        <v>3126</v>
      </c>
      <c r="D64" s="99">
        <v>3895</v>
      </c>
      <c r="E64" s="97">
        <v>3895</v>
      </c>
      <c r="F64" s="98">
        <v>3895</v>
      </c>
      <c r="G64" s="99">
        <v>3895</v>
      </c>
      <c r="H64" s="100">
        <v>3895</v>
      </c>
      <c r="I64" s="97">
        <v>3480</v>
      </c>
      <c r="J64" s="98">
        <v>3000</v>
      </c>
      <c r="K64" s="99">
        <v>3162</v>
      </c>
    </row>
    <row r="65" spans="1:11" ht="13.5">
      <c r="A65" s="96" t="s">
        <v>65</v>
      </c>
      <c r="B65" s="97">
        <v>50306</v>
      </c>
      <c r="C65" s="98">
        <v>50312</v>
      </c>
      <c r="D65" s="99">
        <v>50317</v>
      </c>
      <c r="E65" s="97">
        <v>50317</v>
      </c>
      <c r="F65" s="98">
        <v>50317</v>
      </c>
      <c r="G65" s="99">
        <v>50317</v>
      </c>
      <c r="H65" s="100">
        <v>54129</v>
      </c>
      <c r="I65" s="97">
        <v>54140</v>
      </c>
      <c r="J65" s="98">
        <v>54140</v>
      </c>
      <c r="K65" s="99">
        <v>54140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0.5836045827836225</v>
      </c>
      <c r="C70" s="5">
        <f aca="true" t="shared" si="8" ref="C70:K70">IF(ISERROR(C71/C72),0,(C71/C72))</f>
        <v>0.09605278007470869</v>
      </c>
      <c r="D70" s="5">
        <f t="shared" si="8"/>
        <v>0.0075015025854293</v>
      </c>
      <c r="E70" s="5">
        <f t="shared" si="8"/>
        <v>0</v>
      </c>
      <c r="F70" s="5">
        <f t="shared" si="8"/>
        <v>0.020670123360297468</v>
      </c>
      <c r="G70" s="5">
        <f t="shared" si="8"/>
        <v>0.020670123360297468</v>
      </c>
      <c r="H70" s="5">
        <f t="shared" si="8"/>
        <v>0.061438034884333755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108</v>
      </c>
      <c r="B71" s="2">
        <f>+B83</f>
        <v>97348669</v>
      </c>
      <c r="C71" s="2">
        <f aca="true" t="shared" si="9" ref="C71:K71">+C83</f>
        <v>16868868</v>
      </c>
      <c r="D71" s="2">
        <f t="shared" si="9"/>
        <v>1342443</v>
      </c>
      <c r="E71" s="2">
        <f t="shared" si="9"/>
        <v>0</v>
      </c>
      <c r="F71" s="2">
        <f t="shared" si="9"/>
        <v>4186650</v>
      </c>
      <c r="G71" s="2">
        <f t="shared" si="9"/>
        <v>4186650</v>
      </c>
      <c r="H71" s="2">
        <f t="shared" si="9"/>
        <v>7785990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109</v>
      </c>
      <c r="B72" s="2">
        <f>+B77</f>
        <v>166805868</v>
      </c>
      <c r="C72" s="2">
        <f aca="true" t="shared" si="10" ref="C72:K72">+C77</f>
        <v>175620820</v>
      </c>
      <c r="D72" s="2">
        <f t="shared" si="10"/>
        <v>178956547</v>
      </c>
      <c r="E72" s="2">
        <f t="shared" si="10"/>
        <v>218281107</v>
      </c>
      <c r="F72" s="2">
        <f t="shared" si="10"/>
        <v>202545961</v>
      </c>
      <c r="G72" s="2">
        <f t="shared" si="10"/>
        <v>202545961</v>
      </c>
      <c r="H72" s="2">
        <f t="shared" si="10"/>
        <v>126729151</v>
      </c>
      <c r="I72" s="2">
        <f t="shared" si="10"/>
        <v>227954080</v>
      </c>
      <c r="J72" s="2">
        <f t="shared" si="10"/>
        <v>238440000</v>
      </c>
      <c r="K72" s="2">
        <f t="shared" si="10"/>
        <v>249408216</v>
      </c>
    </row>
    <row r="73" spans="1:11" ht="12.75" hidden="1">
      <c r="A73" s="2" t="s">
        <v>110</v>
      </c>
      <c r="B73" s="2">
        <f>+B74</f>
        <v>45790917.66666668</v>
      </c>
      <c r="C73" s="2">
        <f aca="true" t="shared" si="11" ref="C73:K73">+(C78+C80+C81+C82)-(B78+B80+B81+B82)</f>
        <v>64661787</v>
      </c>
      <c r="D73" s="2">
        <f t="shared" si="11"/>
        <v>-30106815</v>
      </c>
      <c r="E73" s="2">
        <f t="shared" si="11"/>
        <v>-11650201</v>
      </c>
      <c r="F73" s="2">
        <f>+(F78+F80+F81+F82)-(D78+D80+D81+D82)</f>
        <v>4354995</v>
      </c>
      <c r="G73" s="2">
        <f>+(G78+G80+G81+G82)-(D78+D80+D81+D82)</f>
        <v>4354995</v>
      </c>
      <c r="H73" s="2">
        <f>+(H78+H80+H81+H82)-(D78+D80+D81+D82)</f>
        <v>77235992</v>
      </c>
      <c r="I73" s="2">
        <f>+(I78+I80+I81+I82)-(E78+E80+E81+E82)</f>
        <v>108053962</v>
      </c>
      <c r="J73" s="2">
        <f t="shared" si="11"/>
        <v>-99615850</v>
      </c>
      <c r="K73" s="2">
        <f t="shared" si="11"/>
        <v>4191312</v>
      </c>
    </row>
    <row r="74" spans="1:11" ht="12.75" hidden="1">
      <c r="A74" s="2" t="s">
        <v>111</v>
      </c>
      <c r="B74" s="2">
        <f>+TREND(C74:E74)</f>
        <v>45790917.66666668</v>
      </c>
      <c r="C74" s="2">
        <f>+C73</f>
        <v>64661787</v>
      </c>
      <c r="D74" s="2">
        <f aca="true" t="shared" si="12" ref="D74:K74">+D73</f>
        <v>-30106815</v>
      </c>
      <c r="E74" s="2">
        <f t="shared" si="12"/>
        <v>-11650201</v>
      </c>
      <c r="F74" s="2">
        <f t="shared" si="12"/>
        <v>4354995</v>
      </c>
      <c r="G74" s="2">
        <f t="shared" si="12"/>
        <v>4354995</v>
      </c>
      <c r="H74" s="2">
        <f t="shared" si="12"/>
        <v>77235992</v>
      </c>
      <c r="I74" s="2">
        <f t="shared" si="12"/>
        <v>108053962</v>
      </c>
      <c r="J74" s="2">
        <f t="shared" si="12"/>
        <v>-99615850</v>
      </c>
      <c r="K74" s="2">
        <f t="shared" si="12"/>
        <v>4191312</v>
      </c>
    </row>
    <row r="75" spans="1:11" ht="12.75" hidden="1">
      <c r="A75" s="2" t="s">
        <v>112</v>
      </c>
      <c r="B75" s="2">
        <f>+B84-(((B80+B81+B78)*B70)-B79)</f>
        <v>49347519.23240786</v>
      </c>
      <c r="C75" s="2">
        <f aca="true" t="shared" si="13" ref="C75:K75">+C84-(((C80+C81+C78)*C70)-C79)</f>
        <v>69773368.14057021</v>
      </c>
      <c r="D75" s="2">
        <f t="shared" si="13"/>
        <v>121690711.05514784</v>
      </c>
      <c r="E75" s="2">
        <f t="shared" si="13"/>
        <v>60923991</v>
      </c>
      <c r="F75" s="2">
        <f t="shared" si="13"/>
        <v>62451434.83521495</v>
      </c>
      <c r="G75" s="2">
        <f t="shared" si="13"/>
        <v>62451434.83521495</v>
      </c>
      <c r="H75" s="2">
        <f t="shared" si="13"/>
        <v>63108661.85109364</v>
      </c>
      <c r="I75" s="2">
        <f t="shared" si="13"/>
        <v>87906478</v>
      </c>
      <c r="J75" s="2">
        <f t="shared" si="13"/>
        <v>16775664</v>
      </c>
      <c r="K75" s="2">
        <f t="shared" si="13"/>
        <v>16547352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166805868</v>
      </c>
      <c r="C77" s="3">
        <v>175620820</v>
      </c>
      <c r="D77" s="3">
        <v>178956547</v>
      </c>
      <c r="E77" s="3">
        <v>218281107</v>
      </c>
      <c r="F77" s="3">
        <v>202545961</v>
      </c>
      <c r="G77" s="3">
        <v>202545961</v>
      </c>
      <c r="H77" s="3">
        <v>126729151</v>
      </c>
      <c r="I77" s="3">
        <v>227954080</v>
      </c>
      <c r="J77" s="3">
        <v>238440000</v>
      </c>
      <c r="K77" s="3">
        <v>249408216</v>
      </c>
    </row>
    <row r="78" spans="1:11" ht="12.75" hidden="1">
      <c r="A78" s="1" t="s">
        <v>67</v>
      </c>
      <c r="B78" s="3">
        <v>0</v>
      </c>
      <c r="C78" s="3">
        <v>11932253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84230866</v>
      </c>
      <c r="C79" s="3">
        <v>81692361</v>
      </c>
      <c r="D79" s="3">
        <v>122396448</v>
      </c>
      <c r="E79" s="3">
        <v>60923991</v>
      </c>
      <c r="F79" s="3">
        <v>64491208</v>
      </c>
      <c r="G79" s="3">
        <v>64491208</v>
      </c>
      <c r="H79" s="3">
        <v>73637136</v>
      </c>
      <c r="I79" s="3">
        <v>85417714</v>
      </c>
      <c r="J79" s="3">
        <v>16775664</v>
      </c>
      <c r="K79" s="3">
        <v>16547352</v>
      </c>
    </row>
    <row r="80" spans="1:11" ht="12.75" hidden="1">
      <c r="A80" s="1" t="s">
        <v>69</v>
      </c>
      <c r="B80" s="3">
        <v>20636049</v>
      </c>
      <c r="C80" s="3">
        <v>11388324</v>
      </c>
      <c r="D80" s="3">
        <v>41405849</v>
      </c>
      <c r="E80" s="3">
        <v>41950000</v>
      </c>
      <c r="F80" s="3">
        <v>48944756</v>
      </c>
      <c r="G80" s="3">
        <v>48944756</v>
      </c>
      <c r="H80" s="3">
        <v>58111184</v>
      </c>
      <c r="I80" s="3">
        <v>74232904</v>
      </c>
      <c r="J80" s="3">
        <v>21383532</v>
      </c>
      <c r="K80" s="3">
        <v>22367196</v>
      </c>
    </row>
    <row r="81" spans="1:11" ht="12.75" hidden="1">
      <c r="A81" s="1" t="s">
        <v>70</v>
      </c>
      <c r="B81" s="3">
        <v>39136180</v>
      </c>
      <c r="C81" s="3">
        <v>100767376</v>
      </c>
      <c r="D81" s="3">
        <v>52673562</v>
      </c>
      <c r="E81" s="3">
        <v>40727000</v>
      </c>
      <c r="F81" s="3">
        <v>49737440</v>
      </c>
      <c r="G81" s="3">
        <v>49737440</v>
      </c>
      <c r="H81" s="3">
        <v>113256181</v>
      </c>
      <c r="I81" s="3">
        <v>116498058</v>
      </c>
      <c r="J81" s="3">
        <v>69731580</v>
      </c>
      <c r="K81" s="3">
        <v>72939228</v>
      </c>
    </row>
    <row r="82" spans="1:11" ht="12.75" hidden="1">
      <c r="A82" s="1" t="s">
        <v>71</v>
      </c>
      <c r="B82" s="3">
        <v>0</v>
      </c>
      <c r="C82" s="3">
        <v>346063</v>
      </c>
      <c r="D82" s="3">
        <v>247790</v>
      </c>
      <c r="E82" s="3">
        <v>0</v>
      </c>
      <c r="F82" s="3">
        <v>0</v>
      </c>
      <c r="G82" s="3">
        <v>0</v>
      </c>
      <c r="H82" s="3">
        <v>195828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97348669</v>
      </c>
      <c r="C83" s="3">
        <v>16868868</v>
      </c>
      <c r="D83" s="3">
        <v>1342443</v>
      </c>
      <c r="E83" s="3">
        <v>0</v>
      </c>
      <c r="F83" s="3">
        <v>4186650</v>
      </c>
      <c r="G83" s="3">
        <v>4186650</v>
      </c>
      <c r="H83" s="3">
        <v>7785990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2488764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37889871</v>
      </c>
      <c r="C5" s="6">
        <v>3142312</v>
      </c>
      <c r="D5" s="23">
        <v>38129250</v>
      </c>
      <c r="E5" s="24">
        <v>43049421</v>
      </c>
      <c r="F5" s="6">
        <v>41414151</v>
      </c>
      <c r="G5" s="25">
        <v>41414151</v>
      </c>
      <c r="H5" s="26">
        <v>41019968</v>
      </c>
      <c r="I5" s="24">
        <v>43378419</v>
      </c>
      <c r="J5" s="6">
        <v>43475573</v>
      </c>
      <c r="K5" s="25">
        <v>43587474</v>
      </c>
    </row>
    <row r="6" spans="1:11" ht="13.5">
      <c r="A6" s="22" t="s">
        <v>19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128843</v>
      </c>
      <c r="I6" s="24">
        <v>0</v>
      </c>
      <c r="J6" s="6">
        <v>0</v>
      </c>
      <c r="K6" s="25">
        <v>0</v>
      </c>
    </row>
    <row r="7" spans="1:11" ht="13.5">
      <c r="A7" s="22" t="s">
        <v>20</v>
      </c>
      <c r="B7" s="6">
        <v>9891055</v>
      </c>
      <c r="C7" s="6">
        <v>110806</v>
      </c>
      <c r="D7" s="23">
        <v>3577684</v>
      </c>
      <c r="E7" s="24">
        <v>5692573</v>
      </c>
      <c r="F7" s="6">
        <v>2769730</v>
      </c>
      <c r="G7" s="25">
        <v>2769730</v>
      </c>
      <c r="H7" s="26">
        <v>1956558</v>
      </c>
      <c r="I7" s="24">
        <v>3592426</v>
      </c>
      <c r="J7" s="6">
        <v>3726209</v>
      </c>
      <c r="K7" s="25">
        <v>3813775</v>
      </c>
    </row>
    <row r="8" spans="1:11" ht="13.5">
      <c r="A8" s="22" t="s">
        <v>21</v>
      </c>
      <c r="B8" s="6">
        <v>228273000</v>
      </c>
      <c r="C8" s="6">
        <v>0</v>
      </c>
      <c r="D8" s="23">
        <v>244443449</v>
      </c>
      <c r="E8" s="24">
        <v>270771000</v>
      </c>
      <c r="F8" s="6">
        <v>271069000</v>
      </c>
      <c r="G8" s="25">
        <v>271069000</v>
      </c>
      <c r="H8" s="26">
        <v>270713499</v>
      </c>
      <c r="I8" s="24">
        <v>288251000</v>
      </c>
      <c r="J8" s="6">
        <v>308384000</v>
      </c>
      <c r="K8" s="25">
        <v>322462000</v>
      </c>
    </row>
    <row r="9" spans="1:11" ht="13.5">
      <c r="A9" s="22" t="s">
        <v>22</v>
      </c>
      <c r="B9" s="6">
        <v>38464463</v>
      </c>
      <c r="C9" s="6">
        <v>3812119</v>
      </c>
      <c r="D9" s="23">
        <v>50114027</v>
      </c>
      <c r="E9" s="24">
        <v>45569795</v>
      </c>
      <c r="F9" s="6">
        <v>51003152</v>
      </c>
      <c r="G9" s="25">
        <v>51003152</v>
      </c>
      <c r="H9" s="26">
        <v>41412532</v>
      </c>
      <c r="I9" s="24">
        <v>47165918</v>
      </c>
      <c r="J9" s="6">
        <v>47380041</v>
      </c>
      <c r="K9" s="25">
        <v>48066397</v>
      </c>
    </row>
    <row r="10" spans="1:11" ht="25.5">
      <c r="A10" s="27" t="s">
        <v>102</v>
      </c>
      <c r="B10" s="28">
        <f>SUM(B5:B9)</f>
        <v>314518389</v>
      </c>
      <c r="C10" s="29">
        <f aca="true" t="shared" si="0" ref="C10:K10">SUM(C5:C9)</f>
        <v>7065237</v>
      </c>
      <c r="D10" s="30">
        <f t="shared" si="0"/>
        <v>336264410</v>
      </c>
      <c r="E10" s="28">
        <f t="shared" si="0"/>
        <v>365082789</v>
      </c>
      <c r="F10" s="29">
        <f t="shared" si="0"/>
        <v>366256033</v>
      </c>
      <c r="G10" s="31">
        <f t="shared" si="0"/>
        <v>366256033</v>
      </c>
      <c r="H10" s="32">
        <f t="shared" si="0"/>
        <v>355231400</v>
      </c>
      <c r="I10" s="28">
        <f t="shared" si="0"/>
        <v>382387763</v>
      </c>
      <c r="J10" s="29">
        <f t="shared" si="0"/>
        <v>402965823</v>
      </c>
      <c r="K10" s="31">
        <f t="shared" si="0"/>
        <v>417929646</v>
      </c>
    </row>
    <row r="11" spans="1:11" ht="13.5">
      <c r="A11" s="22" t="s">
        <v>23</v>
      </c>
      <c r="B11" s="6">
        <v>54432830</v>
      </c>
      <c r="C11" s="6">
        <v>7834014</v>
      </c>
      <c r="D11" s="23">
        <v>70740283</v>
      </c>
      <c r="E11" s="24">
        <v>90078598</v>
      </c>
      <c r="F11" s="6">
        <v>82587718</v>
      </c>
      <c r="G11" s="25">
        <v>82587718</v>
      </c>
      <c r="H11" s="26">
        <v>70538650</v>
      </c>
      <c r="I11" s="24">
        <v>84777631</v>
      </c>
      <c r="J11" s="6">
        <v>90706279</v>
      </c>
      <c r="K11" s="25">
        <v>97049574</v>
      </c>
    </row>
    <row r="12" spans="1:11" ht="13.5">
      <c r="A12" s="22" t="s">
        <v>24</v>
      </c>
      <c r="B12" s="6">
        <v>19996427</v>
      </c>
      <c r="C12" s="6">
        <v>1798445</v>
      </c>
      <c r="D12" s="23">
        <v>22333467</v>
      </c>
      <c r="E12" s="24">
        <v>24329197</v>
      </c>
      <c r="F12" s="6">
        <v>23874446</v>
      </c>
      <c r="G12" s="25">
        <v>23874446</v>
      </c>
      <c r="H12" s="26">
        <v>23432039</v>
      </c>
      <c r="I12" s="24">
        <v>23531970</v>
      </c>
      <c r="J12" s="6">
        <v>24943890</v>
      </c>
      <c r="K12" s="25">
        <v>26440519</v>
      </c>
    </row>
    <row r="13" spans="1:11" ht="13.5">
      <c r="A13" s="22" t="s">
        <v>103</v>
      </c>
      <c r="B13" s="6">
        <v>22339668</v>
      </c>
      <c r="C13" s="6">
        <v>2289328</v>
      </c>
      <c r="D13" s="23">
        <v>28676051</v>
      </c>
      <c r="E13" s="24">
        <v>27280000</v>
      </c>
      <c r="F13" s="6">
        <v>27720000</v>
      </c>
      <c r="G13" s="25">
        <v>27720000</v>
      </c>
      <c r="H13" s="26">
        <v>21018090</v>
      </c>
      <c r="I13" s="24">
        <v>30920064</v>
      </c>
      <c r="J13" s="6">
        <v>34319555</v>
      </c>
      <c r="K13" s="25">
        <v>37645259</v>
      </c>
    </row>
    <row r="14" spans="1:11" ht="13.5">
      <c r="A14" s="22" t="s">
        <v>25</v>
      </c>
      <c r="B14" s="6">
        <v>0</v>
      </c>
      <c r="C14" s="6">
        <v>403000</v>
      </c>
      <c r="D14" s="23">
        <v>490103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0</v>
      </c>
      <c r="C15" s="6">
        <v>11571</v>
      </c>
      <c r="D15" s="23">
        <v>27825</v>
      </c>
      <c r="E15" s="24">
        <v>52600</v>
      </c>
      <c r="F15" s="6">
        <v>52600</v>
      </c>
      <c r="G15" s="25">
        <v>52600</v>
      </c>
      <c r="H15" s="26">
        <v>32270</v>
      </c>
      <c r="I15" s="24">
        <v>0</v>
      </c>
      <c r="J15" s="6">
        <v>0</v>
      </c>
      <c r="K15" s="25">
        <v>0</v>
      </c>
    </row>
    <row r="16" spans="1:11" ht="13.5">
      <c r="A16" s="22" t="s">
        <v>21</v>
      </c>
      <c r="B16" s="6">
        <v>0</v>
      </c>
      <c r="C16" s="6">
        <v>5218006</v>
      </c>
      <c r="D16" s="23">
        <v>18195246</v>
      </c>
      <c r="E16" s="24">
        <v>7750000</v>
      </c>
      <c r="F16" s="6">
        <v>11798000</v>
      </c>
      <c r="G16" s="25">
        <v>11798000</v>
      </c>
      <c r="H16" s="26">
        <v>6434721</v>
      </c>
      <c r="I16" s="24">
        <v>7700000</v>
      </c>
      <c r="J16" s="6">
        <v>8150000</v>
      </c>
      <c r="K16" s="25">
        <v>9202500</v>
      </c>
    </row>
    <row r="17" spans="1:11" ht="13.5">
      <c r="A17" s="22" t="s">
        <v>27</v>
      </c>
      <c r="B17" s="6">
        <v>294554549</v>
      </c>
      <c r="C17" s="6">
        <v>194151137</v>
      </c>
      <c r="D17" s="23">
        <v>329286264</v>
      </c>
      <c r="E17" s="24">
        <v>187536961</v>
      </c>
      <c r="F17" s="6">
        <v>202532575</v>
      </c>
      <c r="G17" s="25">
        <v>202532575</v>
      </c>
      <c r="H17" s="26">
        <v>167467716</v>
      </c>
      <c r="I17" s="24">
        <v>171049972</v>
      </c>
      <c r="J17" s="6">
        <v>173876677</v>
      </c>
      <c r="K17" s="25">
        <v>190839094</v>
      </c>
    </row>
    <row r="18" spans="1:11" ht="13.5">
      <c r="A18" s="33" t="s">
        <v>28</v>
      </c>
      <c r="B18" s="34">
        <f>SUM(B11:B17)</f>
        <v>391323474</v>
      </c>
      <c r="C18" s="35">
        <f aca="true" t="shared" si="1" ref="C18:K18">SUM(C11:C17)</f>
        <v>211705501</v>
      </c>
      <c r="D18" s="36">
        <f t="shared" si="1"/>
        <v>469749239</v>
      </c>
      <c r="E18" s="34">
        <f t="shared" si="1"/>
        <v>337027356</v>
      </c>
      <c r="F18" s="35">
        <f t="shared" si="1"/>
        <v>348565339</v>
      </c>
      <c r="G18" s="37">
        <f t="shared" si="1"/>
        <v>348565339</v>
      </c>
      <c r="H18" s="38">
        <f t="shared" si="1"/>
        <v>288923486</v>
      </c>
      <c r="I18" s="34">
        <f t="shared" si="1"/>
        <v>317979637</v>
      </c>
      <c r="J18" s="35">
        <f t="shared" si="1"/>
        <v>331996401</v>
      </c>
      <c r="K18" s="37">
        <f t="shared" si="1"/>
        <v>361176946</v>
      </c>
    </row>
    <row r="19" spans="1:11" ht="13.5">
      <c r="A19" s="33" t="s">
        <v>29</v>
      </c>
      <c r="B19" s="39">
        <f>+B10-B18</f>
        <v>-76805085</v>
      </c>
      <c r="C19" s="40">
        <f aca="true" t="shared" si="2" ref="C19:K19">+C10-C18</f>
        <v>-204640264</v>
      </c>
      <c r="D19" s="41">
        <f t="shared" si="2"/>
        <v>-133484829</v>
      </c>
      <c r="E19" s="39">
        <f t="shared" si="2"/>
        <v>28055433</v>
      </c>
      <c r="F19" s="40">
        <f t="shared" si="2"/>
        <v>17690694</v>
      </c>
      <c r="G19" s="42">
        <f t="shared" si="2"/>
        <v>17690694</v>
      </c>
      <c r="H19" s="43">
        <f t="shared" si="2"/>
        <v>66307914</v>
      </c>
      <c r="I19" s="39">
        <f t="shared" si="2"/>
        <v>64408126</v>
      </c>
      <c r="J19" s="40">
        <f t="shared" si="2"/>
        <v>70969422</v>
      </c>
      <c r="K19" s="42">
        <f t="shared" si="2"/>
        <v>56752700</v>
      </c>
    </row>
    <row r="20" spans="1:11" ht="25.5">
      <c r="A20" s="44" t="s">
        <v>30</v>
      </c>
      <c r="B20" s="45">
        <v>90798637</v>
      </c>
      <c r="C20" s="46">
        <v>3811046</v>
      </c>
      <c r="D20" s="47">
        <v>86735165</v>
      </c>
      <c r="E20" s="45">
        <v>62122000</v>
      </c>
      <c r="F20" s="46">
        <v>62122000</v>
      </c>
      <c r="G20" s="48">
        <v>62122000</v>
      </c>
      <c r="H20" s="49">
        <v>36158403</v>
      </c>
      <c r="I20" s="45">
        <v>61710000</v>
      </c>
      <c r="J20" s="46">
        <v>67025000</v>
      </c>
      <c r="K20" s="48">
        <v>70915000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13993552</v>
      </c>
      <c r="C22" s="58">
        <f aca="true" t="shared" si="3" ref="C22:K22">SUM(C19:C21)</f>
        <v>-200829218</v>
      </c>
      <c r="D22" s="59">
        <f t="shared" si="3"/>
        <v>-46749664</v>
      </c>
      <c r="E22" s="57">
        <f t="shared" si="3"/>
        <v>90177433</v>
      </c>
      <c r="F22" s="58">
        <f t="shared" si="3"/>
        <v>79812694</v>
      </c>
      <c r="G22" s="60">
        <f t="shared" si="3"/>
        <v>79812694</v>
      </c>
      <c r="H22" s="61">
        <f t="shared" si="3"/>
        <v>102466317</v>
      </c>
      <c r="I22" s="57">
        <f t="shared" si="3"/>
        <v>126118126</v>
      </c>
      <c r="J22" s="58">
        <f t="shared" si="3"/>
        <v>137994422</v>
      </c>
      <c r="K22" s="60">
        <f t="shared" si="3"/>
        <v>127667700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13993552</v>
      </c>
      <c r="C24" s="40">
        <f aca="true" t="shared" si="4" ref="C24:K24">SUM(C22:C23)</f>
        <v>-200829218</v>
      </c>
      <c r="D24" s="41">
        <f t="shared" si="4"/>
        <v>-46749664</v>
      </c>
      <c r="E24" s="39">
        <f t="shared" si="4"/>
        <v>90177433</v>
      </c>
      <c r="F24" s="40">
        <f t="shared" si="4"/>
        <v>79812694</v>
      </c>
      <c r="G24" s="42">
        <f t="shared" si="4"/>
        <v>79812694</v>
      </c>
      <c r="H24" s="43">
        <f t="shared" si="4"/>
        <v>102466317</v>
      </c>
      <c r="I24" s="39">
        <f t="shared" si="4"/>
        <v>126118126</v>
      </c>
      <c r="J24" s="40">
        <f t="shared" si="4"/>
        <v>137994422</v>
      </c>
      <c r="K24" s="42">
        <f t="shared" si="4"/>
        <v>127667700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168070808</v>
      </c>
      <c r="C27" s="7">
        <v>-111687137</v>
      </c>
      <c r="D27" s="69">
        <v>35993439</v>
      </c>
      <c r="E27" s="70">
        <v>90012694</v>
      </c>
      <c r="F27" s="7">
        <v>80022194</v>
      </c>
      <c r="G27" s="71">
        <v>80022194</v>
      </c>
      <c r="H27" s="72">
        <v>73251212</v>
      </c>
      <c r="I27" s="70">
        <v>126327626</v>
      </c>
      <c r="J27" s="7">
        <v>138203922</v>
      </c>
      <c r="K27" s="71">
        <v>127877200</v>
      </c>
    </row>
    <row r="28" spans="1:11" ht="13.5">
      <c r="A28" s="73" t="s">
        <v>34</v>
      </c>
      <c r="B28" s="6">
        <v>168070808</v>
      </c>
      <c r="C28" s="6">
        <v>-86305991</v>
      </c>
      <c r="D28" s="23">
        <v>-3641610</v>
      </c>
      <c r="E28" s="24">
        <v>55821086</v>
      </c>
      <c r="F28" s="6">
        <v>39848737</v>
      </c>
      <c r="G28" s="25">
        <v>39848737</v>
      </c>
      <c r="H28" s="26">
        <v>0</v>
      </c>
      <c r="I28" s="24">
        <v>75068870</v>
      </c>
      <c r="J28" s="6">
        <v>28000000</v>
      </c>
      <c r="K28" s="25">
        <v>57200000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-25381146</v>
      </c>
      <c r="D31" s="23">
        <v>10197988</v>
      </c>
      <c r="E31" s="24">
        <v>21891608</v>
      </c>
      <c r="F31" s="6">
        <v>23663957</v>
      </c>
      <c r="G31" s="25">
        <v>23663957</v>
      </c>
      <c r="H31" s="26">
        <v>0</v>
      </c>
      <c r="I31" s="24">
        <v>28245866</v>
      </c>
      <c r="J31" s="6">
        <v>66543000</v>
      </c>
      <c r="K31" s="25">
        <v>21520428</v>
      </c>
    </row>
    <row r="32" spans="1:11" ht="13.5">
      <c r="A32" s="33" t="s">
        <v>37</v>
      </c>
      <c r="B32" s="7">
        <f>SUM(B28:B31)</f>
        <v>168070808</v>
      </c>
      <c r="C32" s="7">
        <f aca="true" t="shared" si="5" ref="C32:K32">SUM(C28:C31)</f>
        <v>-111687137</v>
      </c>
      <c r="D32" s="69">
        <f t="shared" si="5"/>
        <v>6556378</v>
      </c>
      <c r="E32" s="70">
        <f t="shared" si="5"/>
        <v>77712694</v>
      </c>
      <c r="F32" s="7">
        <f t="shared" si="5"/>
        <v>63512694</v>
      </c>
      <c r="G32" s="71">
        <f t="shared" si="5"/>
        <v>63512694</v>
      </c>
      <c r="H32" s="72">
        <f t="shared" si="5"/>
        <v>0</v>
      </c>
      <c r="I32" s="70">
        <f t="shared" si="5"/>
        <v>103314736</v>
      </c>
      <c r="J32" s="7">
        <f t="shared" si="5"/>
        <v>94543000</v>
      </c>
      <c r="K32" s="71">
        <f t="shared" si="5"/>
        <v>78720428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118305377</v>
      </c>
      <c r="C35" s="6">
        <v>-28589042</v>
      </c>
      <c r="D35" s="23">
        <v>28893530</v>
      </c>
      <c r="E35" s="24">
        <v>164739</v>
      </c>
      <c r="F35" s="6">
        <v>75817697</v>
      </c>
      <c r="G35" s="25">
        <v>75817697</v>
      </c>
      <c r="H35" s="26">
        <v>94167972</v>
      </c>
      <c r="I35" s="24">
        <v>69104499</v>
      </c>
      <c r="J35" s="6">
        <v>116048316</v>
      </c>
      <c r="K35" s="25">
        <v>173075708</v>
      </c>
    </row>
    <row r="36" spans="1:11" ht="13.5">
      <c r="A36" s="22" t="s">
        <v>40</v>
      </c>
      <c r="B36" s="6">
        <v>295701450</v>
      </c>
      <c r="C36" s="6">
        <v>-113976465</v>
      </c>
      <c r="D36" s="23">
        <v>7641502</v>
      </c>
      <c r="E36" s="24">
        <v>90012694</v>
      </c>
      <c r="F36" s="6">
        <v>420995882</v>
      </c>
      <c r="G36" s="25">
        <v>420995882</v>
      </c>
      <c r="H36" s="26">
        <v>52241071</v>
      </c>
      <c r="I36" s="24">
        <v>491127626</v>
      </c>
      <c r="J36" s="6">
        <v>529653922</v>
      </c>
      <c r="K36" s="25">
        <v>530497200</v>
      </c>
    </row>
    <row r="37" spans="1:11" ht="13.5">
      <c r="A37" s="22" t="s">
        <v>41</v>
      </c>
      <c r="B37" s="6">
        <v>54684124</v>
      </c>
      <c r="C37" s="6">
        <v>-7493101</v>
      </c>
      <c r="D37" s="23">
        <v>68556901</v>
      </c>
      <c r="E37" s="24">
        <v>0</v>
      </c>
      <c r="F37" s="6">
        <v>63429771</v>
      </c>
      <c r="G37" s="25">
        <v>63429771</v>
      </c>
      <c r="H37" s="26">
        <v>43942660</v>
      </c>
      <c r="I37" s="24">
        <v>60750000</v>
      </c>
      <c r="J37" s="6">
        <v>59600000</v>
      </c>
      <c r="K37" s="25">
        <v>59045000</v>
      </c>
    </row>
    <row r="38" spans="1:11" ht="13.5">
      <c r="A38" s="22" t="s">
        <v>42</v>
      </c>
      <c r="B38" s="6">
        <v>3616226</v>
      </c>
      <c r="C38" s="6">
        <v>65756812</v>
      </c>
      <c r="D38" s="23">
        <v>14727795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355706477</v>
      </c>
      <c r="C39" s="6">
        <v>0</v>
      </c>
      <c r="D39" s="23">
        <v>0</v>
      </c>
      <c r="E39" s="24">
        <v>0</v>
      </c>
      <c r="F39" s="6">
        <v>353571114</v>
      </c>
      <c r="G39" s="25">
        <v>353571114</v>
      </c>
      <c r="H39" s="26">
        <v>35</v>
      </c>
      <c r="I39" s="24">
        <v>373363999</v>
      </c>
      <c r="J39" s="6">
        <v>448107816</v>
      </c>
      <c r="K39" s="25">
        <v>516860208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46455330</v>
      </c>
      <c r="C42" s="6">
        <v>0</v>
      </c>
      <c r="D42" s="23">
        <v>0</v>
      </c>
      <c r="E42" s="24">
        <v>0</v>
      </c>
      <c r="F42" s="6">
        <v>391923332</v>
      </c>
      <c r="G42" s="25">
        <v>391923332</v>
      </c>
      <c r="H42" s="26">
        <v>0</v>
      </c>
      <c r="I42" s="24">
        <v>399378113</v>
      </c>
      <c r="J42" s="6">
        <v>435268026</v>
      </c>
      <c r="K42" s="25">
        <v>459699112</v>
      </c>
    </row>
    <row r="43" spans="1:11" ht="13.5">
      <c r="A43" s="22" t="s">
        <v>46</v>
      </c>
      <c r="B43" s="6">
        <v>-58662782</v>
      </c>
      <c r="C43" s="6">
        <v>0</v>
      </c>
      <c r="D43" s="23">
        <v>0</v>
      </c>
      <c r="E43" s="24">
        <v>0</v>
      </c>
      <c r="F43" s="6">
        <v>-380048332</v>
      </c>
      <c r="G43" s="25">
        <v>-380048332</v>
      </c>
      <c r="H43" s="26">
        <v>0</v>
      </c>
      <c r="I43" s="24">
        <v>-247957726</v>
      </c>
      <c r="J43" s="6">
        <v>-258503188</v>
      </c>
      <c r="K43" s="25">
        <v>-283963061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84204466</v>
      </c>
      <c r="C45" s="7">
        <v>0</v>
      </c>
      <c r="D45" s="69">
        <v>0</v>
      </c>
      <c r="E45" s="70">
        <v>0</v>
      </c>
      <c r="F45" s="7">
        <v>11875000</v>
      </c>
      <c r="G45" s="71">
        <v>11875000</v>
      </c>
      <c r="H45" s="72">
        <v>0</v>
      </c>
      <c r="I45" s="70">
        <v>160472625</v>
      </c>
      <c r="J45" s="7">
        <v>214443338</v>
      </c>
      <c r="K45" s="71">
        <v>255841368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84204466</v>
      </c>
      <c r="C48" s="6">
        <v>-31893345</v>
      </c>
      <c r="D48" s="23">
        <v>-10225639</v>
      </c>
      <c r="E48" s="24">
        <v>164739</v>
      </c>
      <c r="F48" s="6">
        <v>11875000</v>
      </c>
      <c r="G48" s="25">
        <v>11875000</v>
      </c>
      <c r="H48" s="26">
        <v>5266071</v>
      </c>
      <c r="I48" s="24">
        <v>37678499</v>
      </c>
      <c r="J48" s="6">
        <v>80105316</v>
      </c>
      <c r="K48" s="25">
        <v>132195708</v>
      </c>
    </row>
    <row r="49" spans="1:11" ht="13.5">
      <c r="A49" s="22" t="s">
        <v>51</v>
      </c>
      <c r="B49" s="6">
        <f>+B75</f>
        <v>44083130.90350369</v>
      </c>
      <c r="C49" s="6">
        <f aca="true" t="shared" si="6" ref="C49:K49">+C75</f>
        <v>-7521606</v>
      </c>
      <c r="D49" s="23">
        <f t="shared" si="6"/>
        <v>32354893</v>
      </c>
      <c r="E49" s="24">
        <f t="shared" si="6"/>
        <v>0</v>
      </c>
      <c r="F49" s="6">
        <f t="shared" si="6"/>
        <v>-36232377.33318217</v>
      </c>
      <c r="G49" s="25">
        <f t="shared" si="6"/>
        <v>-36232377.33318217</v>
      </c>
      <c r="H49" s="26">
        <f t="shared" si="6"/>
        <v>43942660</v>
      </c>
      <c r="I49" s="24">
        <f t="shared" si="6"/>
        <v>5372833.219152864</v>
      </c>
      <c r="J49" s="6">
        <f t="shared" si="6"/>
        <v>-9804593.815572701</v>
      </c>
      <c r="K49" s="25">
        <f t="shared" si="6"/>
        <v>-22960330.00885804</v>
      </c>
    </row>
    <row r="50" spans="1:11" ht="13.5">
      <c r="A50" s="33" t="s">
        <v>52</v>
      </c>
      <c r="B50" s="7">
        <f>+B48-B49</f>
        <v>40121335.09649631</v>
      </c>
      <c r="C50" s="7">
        <f aca="true" t="shared" si="7" ref="C50:K50">+C48-C49</f>
        <v>-24371739</v>
      </c>
      <c r="D50" s="69">
        <f t="shared" si="7"/>
        <v>-42580532</v>
      </c>
      <c r="E50" s="70">
        <f t="shared" si="7"/>
        <v>164739</v>
      </c>
      <c r="F50" s="7">
        <f t="shared" si="7"/>
        <v>48107377.33318217</v>
      </c>
      <c r="G50" s="71">
        <f t="shared" si="7"/>
        <v>48107377.33318217</v>
      </c>
      <c r="H50" s="72">
        <f t="shared" si="7"/>
        <v>-38676589</v>
      </c>
      <c r="I50" s="70">
        <f t="shared" si="7"/>
        <v>32305665.780847136</v>
      </c>
      <c r="J50" s="7">
        <f t="shared" si="7"/>
        <v>89909909.81557271</v>
      </c>
      <c r="K50" s="71">
        <f t="shared" si="7"/>
        <v>155156038.00885803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425341079</v>
      </c>
      <c r="C53" s="6">
        <v>-2289328</v>
      </c>
      <c r="D53" s="23">
        <v>379157</v>
      </c>
      <c r="E53" s="24">
        <v>10800000</v>
      </c>
      <c r="F53" s="6">
        <v>349083188</v>
      </c>
      <c r="G53" s="25">
        <v>349083188</v>
      </c>
      <c r="H53" s="26">
        <v>-9635793</v>
      </c>
      <c r="I53" s="24">
        <v>373499500</v>
      </c>
      <c r="J53" s="6">
        <v>393359500</v>
      </c>
      <c r="K53" s="25">
        <v>411149928</v>
      </c>
    </row>
    <row r="54" spans="1:11" ht="13.5">
      <c r="A54" s="22" t="s">
        <v>55</v>
      </c>
      <c r="B54" s="6">
        <v>22339668</v>
      </c>
      <c r="C54" s="6">
        <v>0</v>
      </c>
      <c r="D54" s="23">
        <v>27277727</v>
      </c>
      <c r="E54" s="24">
        <v>27280000</v>
      </c>
      <c r="F54" s="6">
        <v>27720000</v>
      </c>
      <c r="G54" s="25">
        <v>27720000</v>
      </c>
      <c r="H54" s="26">
        <v>21018090</v>
      </c>
      <c r="I54" s="24">
        <v>30920064</v>
      </c>
      <c r="J54" s="6">
        <v>34319555</v>
      </c>
      <c r="K54" s="25">
        <v>37645259</v>
      </c>
    </row>
    <row r="55" spans="1:11" ht="13.5">
      <c r="A55" s="22" t="s">
        <v>56</v>
      </c>
      <c r="B55" s="6">
        <v>18421404</v>
      </c>
      <c r="C55" s="6">
        <v>0</v>
      </c>
      <c r="D55" s="23">
        <v>-1110599</v>
      </c>
      <c r="E55" s="24">
        <v>0</v>
      </c>
      <c r="F55" s="6">
        <v>5000000</v>
      </c>
      <c r="G55" s="25">
        <v>5000000</v>
      </c>
      <c r="H55" s="26">
        <v>5004802</v>
      </c>
      <c r="I55" s="24">
        <v>1594390</v>
      </c>
      <c r="J55" s="6">
        <v>0</v>
      </c>
      <c r="K55" s="25">
        <v>0</v>
      </c>
    </row>
    <row r="56" spans="1:11" ht="13.5">
      <c r="A56" s="22" t="s">
        <v>57</v>
      </c>
      <c r="B56" s="6">
        <v>42200000</v>
      </c>
      <c r="C56" s="6">
        <v>797079</v>
      </c>
      <c r="D56" s="23">
        <v>12882260</v>
      </c>
      <c r="E56" s="24">
        <v>7773913</v>
      </c>
      <c r="F56" s="6">
        <v>12569227</v>
      </c>
      <c r="G56" s="25">
        <v>12569227</v>
      </c>
      <c r="H56" s="26">
        <v>12761400</v>
      </c>
      <c r="I56" s="24">
        <v>8460000</v>
      </c>
      <c r="J56" s="6">
        <v>7310000</v>
      </c>
      <c r="K56" s="25">
        <v>8650000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604800</v>
      </c>
      <c r="C60" s="6">
        <v>604800</v>
      </c>
      <c r="D60" s="23">
        <v>604800</v>
      </c>
      <c r="E60" s="24">
        <v>604800</v>
      </c>
      <c r="F60" s="6">
        <v>604800</v>
      </c>
      <c r="G60" s="25">
        <v>604800</v>
      </c>
      <c r="H60" s="26">
        <v>604800</v>
      </c>
      <c r="I60" s="24">
        <v>604800</v>
      </c>
      <c r="J60" s="6">
        <v>604800</v>
      </c>
      <c r="K60" s="25">
        <v>604800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0.3130977548247292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1.2403115126781257</v>
      </c>
      <c r="G70" s="5">
        <f t="shared" si="8"/>
        <v>1.2403115126781257</v>
      </c>
      <c r="H70" s="5">
        <f t="shared" si="8"/>
        <v>0</v>
      </c>
      <c r="I70" s="5">
        <f t="shared" si="8"/>
        <v>0.9636460921341605</v>
      </c>
      <c r="J70" s="5">
        <f t="shared" si="8"/>
        <v>1.162524366604237</v>
      </c>
      <c r="K70" s="5">
        <f t="shared" si="8"/>
        <v>1.2794458952763756</v>
      </c>
    </row>
    <row r="71" spans="1:11" ht="12.75" hidden="1">
      <c r="A71" s="2" t="s">
        <v>108</v>
      </c>
      <c r="B71" s="2">
        <f>+B83</f>
        <v>14167690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60241728</v>
      </c>
      <c r="G71" s="2">
        <f t="shared" si="9"/>
        <v>60241728</v>
      </c>
      <c r="H71" s="2">
        <f t="shared" si="9"/>
        <v>0</v>
      </c>
      <c r="I71" s="2">
        <f t="shared" si="9"/>
        <v>49417113</v>
      </c>
      <c r="J71" s="2">
        <f t="shared" si="9"/>
        <v>59859026</v>
      </c>
      <c r="K71" s="2">
        <f t="shared" si="9"/>
        <v>66319112</v>
      </c>
    </row>
    <row r="72" spans="1:11" ht="12.75" hidden="1">
      <c r="A72" s="2" t="s">
        <v>109</v>
      </c>
      <c r="B72" s="2">
        <f>+B77</f>
        <v>45250053</v>
      </c>
      <c r="C72" s="2">
        <f aca="true" t="shared" si="10" ref="C72:K72">+C77</f>
        <v>3717473</v>
      </c>
      <c r="D72" s="2">
        <f t="shared" si="10"/>
        <v>46681418</v>
      </c>
      <c r="E72" s="2">
        <f t="shared" si="10"/>
        <v>50904575</v>
      </c>
      <c r="F72" s="2">
        <f t="shared" si="10"/>
        <v>48569837</v>
      </c>
      <c r="G72" s="2">
        <f t="shared" si="10"/>
        <v>48569837</v>
      </c>
      <c r="H72" s="2">
        <f t="shared" si="10"/>
        <v>46516442</v>
      </c>
      <c r="I72" s="2">
        <f t="shared" si="10"/>
        <v>51281392</v>
      </c>
      <c r="J72" s="2">
        <f t="shared" si="10"/>
        <v>51490556</v>
      </c>
      <c r="K72" s="2">
        <f t="shared" si="10"/>
        <v>51834245</v>
      </c>
    </row>
    <row r="73" spans="1:11" ht="12.75" hidden="1">
      <c r="A73" s="2" t="s">
        <v>110</v>
      </c>
      <c r="B73" s="2">
        <f>+B74</f>
        <v>-6645004.666666662</v>
      </c>
      <c r="C73" s="2">
        <f aca="true" t="shared" si="11" ref="C73:K73">+(C78+C80+C81+C82)-(B78+B80+B81+B82)</f>
        <v>-29791202</v>
      </c>
      <c r="D73" s="2">
        <f t="shared" si="11"/>
        <v>35105027</v>
      </c>
      <c r="E73" s="2">
        <f t="shared" si="11"/>
        <v>-38875928</v>
      </c>
      <c r="F73" s="2">
        <f>+(F78+F80+F81+F82)-(D78+D80+D81+D82)</f>
        <v>24466769</v>
      </c>
      <c r="G73" s="2">
        <f>+(G78+G80+G81+G82)-(D78+D80+D81+D82)</f>
        <v>24466769</v>
      </c>
      <c r="H73" s="2">
        <f>+(H78+H80+H81+H82)-(D78+D80+D81+D82)</f>
        <v>50062668</v>
      </c>
      <c r="I73" s="2">
        <f>+(I78+I80+I81+I82)-(E78+E80+E81+E82)</f>
        <v>30226000</v>
      </c>
      <c r="J73" s="2">
        <f t="shared" si="11"/>
        <v>4917000</v>
      </c>
      <c r="K73" s="2">
        <f t="shared" si="11"/>
        <v>4687000</v>
      </c>
    </row>
    <row r="74" spans="1:11" ht="12.75" hidden="1">
      <c r="A74" s="2" t="s">
        <v>111</v>
      </c>
      <c r="B74" s="2">
        <f>+TREND(C74:E74)</f>
        <v>-6645004.666666662</v>
      </c>
      <c r="C74" s="2">
        <f>+C73</f>
        <v>-29791202</v>
      </c>
      <c r="D74" s="2">
        <f aca="true" t="shared" si="12" ref="D74:K74">+D73</f>
        <v>35105027</v>
      </c>
      <c r="E74" s="2">
        <f t="shared" si="12"/>
        <v>-38875928</v>
      </c>
      <c r="F74" s="2">
        <f t="shared" si="12"/>
        <v>24466769</v>
      </c>
      <c r="G74" s="2">
        <f t="shared" si="12"/>
        <v>24466769</v>
      </c>
      <c r="H74" s="2">
        <f t="shared" si="12"/>
        <v>50062668</v>
      </c>
      <c r="I74" s="2">
        <f t="shared" si="12"/>
        <v>30226000</v>
      </c>
      <c r="J74" s="2">
        <f t="shared" si="12"/>
        <v>4917000</v>
      </c>
      <c r="K74" s="2">
        <f t="shared" si="12"/>
        <v>4687000</v>
      </c>
    </row>
    <row r="75" spans="1:11" ht="12.75" hidden="1">
      <c r="A75" s="2" t="s">
        <v>112</v>
      </c>
      <c r="B75" s="2">
        <f>+B84-(((B80+B81+B78)*B70)-B79)</f>
        <v>44083130.90350369</v>
      </c>
      <c r="C75" s="2">
        <f aca="true" t="shared" si="13" ref="C75:K75">+C84-(((C80+C81+C78)*C70)-C79)</f>
        <v>-7521606</v>
      </c>
      <c r="D75" s="2">
        <f t="shared" si="13"/>
        <v>32354893</v>
      </c>
      <c r="E75" s="2">
        <f t="shared" si="13"/>
        <v>0</v>
      </c>
      <c r="F75" s="2">
        <f t="shared" si="13"/>
        <v>-36232377.33318217</v>
      </c>
      <c r="G75" s="2">
        <f t="shared" si="13"/>
        <v>-36232377.33318217</v>
      </c>
      <c r="H75" s="2">
        <f t="shared" si="13"/>
        <v>43942660</v>
      </c>
      <c r="I75" s="2">
        <f t="shared" si="13"/>
        <v>5372833.219152864</v>
      </c>
      <c r="J75" s="2">
        <f t="shared" si="13"/>
        <v>-9804593.815572701</v>
      </c>
      <c r="K75" s="2">
        <f t="shared" si="13"/>
        <v>-22960330.00885804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45250053</v>
      </c>
      <c r="C77" s="3">
        <v>3717473</v>
      </c>
      <c r="D77" s="3">
        <v>46681418</v>
      </c>
      <c r="E77" s="3">
        <v>50904575</v>
      </c>
      <c r="F77" s="3">
        <v>48569837</v>
      </c>
      <c r="G77" s="3">
        <v>48569837</v>
      </c>
      <c r="H77" s="3">
        <v>46516442</v>
      </c>
      <c r="I77" s="3">
        <v>51281392</v>
      </c>
      <c r="J77" s="3">
        <v>51490556</v>
      </c>
      <c r="K77" s="3">
        <v>51834245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54591350</v>
      </c>
      <c r="C79" s="3">
        <v>-7521606</v>
      </c>
      <c r="D79" s="3">
        <v>32354893</v>
      </c>
      <c r="E79" s="3">
        <v>0</v>
      </c>
      <c r="F79" s="3">
        <v>42332299</v>
      </c>
      <c r="G79" s="3">
        <v>42332299</v>
      </c>
      <c r="H79" s="3">
        <v>43942660</v>
      </c>
      <c r="I79" s="3">
        <v>34500000</v>
      </c>
      <c r="J79" s="3">
        <v>31050000</v>
      </c>
      <c r="K79" s="3">
        <v>28000000</v>
      </c>
    </row>
    <row r="80" spans="1:11" ht="12.75" hidden="1">
      <c r="A80" s="1" t="s">
        <v>69</v>
      </c>
      <c r="B80" s="3">
        <v>1562250</v>
      </c>
      <c r="C80" s="3">
        <v>6014645</v>
      </c>
      <c r="D80" s="3">
        <v>38279312</v>
      </c>
      <c r="E80" s="3">
        <v>0</v>
      </c>
      <c r="F80" s="3">
        <v>27861081</v>
      </c>
      <c r="G80" s="3">
        <v>27861081</v>
      </c>
      <c r="H80" s="3">
        <v>63604812</v>
      </c>
      <c r="I80" s="3">
        <v>5870000</v>
      </c>
      <c r="J80" s="3">
        <v>6120000</v>
      </c>
      <c r="K80" s="3">
        <v>7330000</v>
      </c>
    </row>
    <row r="81" spans="1:11" ht="12.75" hidden="1">
      <c r="A81" s="1" t="s">
        <v>70</v>
      </c>
      <c r="B81" s="3">
        <v>31999853</v>
      </c>
      <c r="C81" s="3">
        <v>-2243744</v>
      </c>
      <c r="D81" s="3">
        <v>596616</v>
      </c>
      <c r="E81" s="3">
        <v>0</v>
      </c>
      <c r="F81" s="3">
        <v>35481616</v>
      </c>
      <c r="G81" s="3">
        <v>35481616</v>
      </c>
      <c r="H81" s="3">
        <v>25333784</v>
      </c>
      <c r="I81" s="3">
        <v>24356000</v>
      </c>
      <c r="J81" s="3">
        <v>29023000</v>
      </c>
      <c r="K81" s="3">
        <v>32500000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14167690</v>
      </c>
      <c r="C83" s="3">
        <v>0</v>
      </c>
      <c r="D83" s="3">
        <v>0</v>
      </c>
      <c r="E83" s="3">
        <v>0</v>
      </c>
      <c r="F83" s="3">
        <v>60241728</v>
      </c>
      <c r="G83" s="3">
        <v>60241728</v>
      </c>
      <c r="H83" s="3">
        <v>0</v>
      </c>
      <c r="I83" s="3">
        <v>49417113</v>
      </c>
      <c r="J83" s="3">
        <v>59859026</v>
      </c>
      <c r="K83" s="3">
        <v>66319112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381447426</v>
      </c>
      <c r="E85" s="3">
        <v>419592169</v>
      </c>
      <c r="F85" s="3">
        <v>422591210</v>
      </c>
      <c r="G85" s="3">
        <v>422591210</v>
      </c>
      <c r="H85" s="3">
        <v>422591210</v>
      </c>
      <c r="I85" s="3">
        <v>410850331</v>
      </c>
      <c r="J85" s="3">
        <v>380632371</v>
      </c>
      <c r="K85" s="3">
        <v>350489284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107248023</v>
      </c>
      <c r="C5" s="6">
        <v>126280468</v>
      </c>
      <c r="D5" s="23">
        <v>112148508</v>
      </c>
      <c r="E5" s="24">
        <v>138114635</v>
      </c>
      <c r="F5" s="6">
        <v>140902435</v>
      </c>
      <c r="G5" s="25">
        <v>140902435</v>
      </c>
      <c r="H5" s="26">
        <v>112040261</v>
      </c>
      <c r="I5" s="24">
        <v>121787199</v>
      </c>
      <c r="J5" s="6">
        <v>127389411</v>
      </c>
      <c r="K5" s="25">
        <v>133249324</v>
      </c>
    </row>
    <row r="6" spans="1:11" ht="13.5">
      <c r="A6" s="22" t="s">
        <v>19</v>
      </c>
      <c r="B6" s="6">
        <v>14208601</v>
      </c>
      <c r="C6" s="6">
        <v>14569288</v>
      </c>
      <c r="D6" s="23">
        <v>21526120</v>
      </c>
      <c r="E6" s="24">
        <v>14133053</v>
      </c>
      <c r="F6" s="6">
        <v>24820429</v>
      </c>
      <c r="G6" s="25">
        <v>24820429</v>
      </c>
      <c r="H6" s="26">
        <v>21951631</v>
      </c>
      <c r="I6" s="24">
        <v>25921465</v>
      </c>
      <c r="J6" s="6">
        <v>27113853</v>
      </c>
      <c r="K6" s="25">
        <v>28361090</v>
      </c>
    </row>
    <row r="7" spans="1:11" ht="13.5">
      <c r="A7" s="22" t="s">
        <v>20</v>
      </c>
      <c r="B7" s="6">
        <v>9039014</v>
      </c>
      <c r="C7" s="6">
        <v>11936274</v>
      </c>
      <c r="D7" s="23">
        <v>2216184</v>
      </c>
      <c r="E7" s="24">
        <v>980001</v>
      </c>
      <c r="F7" s="6">
        <v>9712884</v>
      </c>
      <c r="G7" s="25">
        <v>9712884</v>
      </c>
      <c r="H7" s="26">
        <v>8860871</v>
      </c>
      <c r="I7" s="24">
        <v>10485868</v>
      </c>
      <c r="J7" s="6">
        <v>10968217</v>
      </c>
      <c r="K7" s="25">
        <v>11472756</v>
      </c>
    </row>
    <row r="8" spans="1:11" ht="13.5">
      <c r="A8" s="22" t="s">
        <v>21</v>
      </c>
      <c r="B8" s="6">
        <v>272066121</v>
      </c>
      <c r="C8" s="6">
        <v>342846156</v>
      </c>
      <c r="D8" s="23">
        <v>415895525</v>
      </c>
      <c r="E8" s="24">
        <v>504641000</v>
      </c>
      <c r="F8" s="6">
        <v>420832000</v>
      </c>
      <c r="G8" s="25">
        <v>420832000</v>
      </c>
      <c r="H8" s="26">
        <v>408475538</v>
      </c>
      <c r="I8" s="24">
        <v>456109000</v>
      </c>
      <c r="J8" s="6">
        <v>495641000</v>
      </c>
      <c r="K8" s="25">
        <v>532287000</v>
      </c>
    </row>
    <row r="9" spans="1:11" ht="13.5">
      <c r="A9" s="22" t="s">
        <v>22</v>
      </c>
      <c r="B9" s="6">
        <v>36606062</v>
      </c>
      <c r="C9" s="6">
        <v>37863163</v>
      </c>
      <c r="D9" s="23">
        <v>47946654</v>
      </c>
      <c r="E9" s="24">
        <v>53589699</v>
      </c>
      <c r="F9" s="6">
        <v>58044872</v>
      </c>
      <c r="G9" s="25">
        <v>58044872</v>
      </c>
      <c r="H9" s="26">
        <v>43382311</v>
      </c>
      <c r="I9" s="24">
        <v>63902755</v>
      </c>
      <c r="J9" s="6">
        <v>66842286</v>
      </c>
      <c r="K9" s="25">
        <v>74917030</v>
      </c>
    </row>
    <row r="10" spans="1:11" ht="25.5">
      <c r="A10" s="27" t="s">
        <v>102</v>
      </c>
      <c r="B10" s="28">
        <f>SUM(B5:B9)</f>
        <v>439167821</v>
      </c>
      <c r="C10" s="29">
        <f aca="true" t="shared" si="0" ref="C10:K10">SUM(C5:C9)</f>
        <v>533495349</v>
      </c>
      <c r="D10" s="30">
        <f t="shared" si="0"/>
        <v>599732991</v>
      </c>
      <c r="E10" s="28">
        <f t="shared" si="0"/>
        <v>711458388</v>
      </c>
      <c r="F10" s="29">
        <f t="shared" si="0"/>
        <v>654312620</v>
      </c>
      <c r="G10" s="31">
        <f t="shared" si="0"/>
        <v>654312620</v>
      </c>
      <c r="H10" s="32">
        <f t="shared" si="0"/>
        <v>594710612</v>
      </c>
      <c r="I10" s="28">
        <f t="shared" si="0"/>
        <v>678206287</v>
      </c>
      <c r="J10" s="29">
        <f t="shared" si="0"/>
        <v>727954767</v>
      </c>
      <c r="K10" s="31">
        <f t="shared" si="0"/>
        <v>780287200</v>
      </c>
    </row>
    <row r="11" spans="1:11" ht="13.5">
      <c r="A11" s="22" t="s">
        <v>23</v>
      </c>
      <c r="B11" s="6">
        <v>124147167</v>
      </c>
      <c r="C11" s="6">
        <v>165476976</v>
      </c>
      <c r="D11" s="23">
        <v>162640830</v>
      </c>
      <c r="E11" s="24">
        <v>225102655</v>
      </c>
      <c r="F11" s="6">
        <v>201557105</v>
      </c>
      <c r="G11" s="25">
        <v>201557105</v>
      </c>
      <c r="H11" s="26">
        <v>171984896</v>
      </c>
      <c r="I11" s="24">
        <v>200681339</v>
      </c>
      <c r="J11" s="6">
        <v>221421687</v>
      </c>
      <c r="K11" s="25">
        <v>235065272</v>
      </c>
    </row>
    <row r="12" spans="1:11" ht="13.5">
      <c r="A12" s="22" t="s">
        <v>24</v>
      </c>
      <c r="B12" s="6">
        <v>23357958</v>
      </c>
      <c r="C12" s="6">
        <v>29636730</v>
      </c>
      <c r="D12" s="23">
        <v>31419072</v>
      </c>
      <c r="E12" s="24">
        <v>33585720</v>
      </c>
      <c r="F12" s="6">
        <v>33985726</v>
      </c>
      <c r="G12" s="25">
        <v>33985726</v>
      </c>
      <c r="H12" s="26">
        <v>31507580</v>
      </c>
      <c r="I12" s="24">
        <v>35684835</v>
      </c>
      <c r="J12" s="6">
        <v>37915137</v>
      </c>
      <c r="K12" s="25">
        <v>40284831</v>
      </c>
    </row>
    <row r="13" spans="1:11" ht="13.5">
      <c r="A13" s="22" t="s">
        <v>103</v>
      </c>
      <c r="B13" s="6">
        <v>95738973</v>
      </c>
      <c r="C13" s="6">
        <v>113993285</v>
      </c>
      <c r="D13" s="23">
        <v>116921367</v>
      </c>
      <c r="E13" s="24">
        <v>79391782</v>
      </c>
      <c r="F13" s="6">
        <v>104653474</v>
      </c>
      <c r="G13" s="25">
        <v>104653474</v>
      </c>
      <c r="H13" s="26">
        <v>0</v>
      </c>
      <c r="I13" s="24">
        <v>89877203</v>
      </c>
      <c r="J13" s="6">
        <v>93802356</v>
      </c>
      <c r="K13" s="25">
        <v>131284671</v>
      </c>
    </row>
    <row r="14" spans="1:11" ht="13.5">
      <c r="A14" s="22" t="s">
        <v>25</v>
      </c>
      <c r="B14" s="6">
        <v>2667330</v>
      </c>
      <c r="C14" s="6">
        <v>-395667</v>
      </c>
      <c r="D14" s="23">
        <v>249459</v>
      </c>
      <c r="E14" s="24">
        <v>1315000</v>
      </c>
      <c r="F14" s="6">
        <v>1057000</v>
      </c>
      <c r="G14" s="25">
        <v>1057000</v>
      </c>
      <c r="H14" s="26">
        <v>1020593</v>
      </c>
      <c r="I14" s="24">
        <v>954967</v>
      </c>
      <c r="J14" s="6">
        <v>998896</v>
      </c>
      <c r="K14" s="25">
        <v>1044846</v>
      </c>
    </row>
    <row r="15" spans="1:11" ht="13.5">
      <c r="A15" s="22" t="s">
        <v>26</v>
      </c>
      <c r="B15" s="6">
        <v>50253431</v>
      </c>
      <c r="C15" s="6">
        <v>388971</v>
      </c>
      <c r="D15" s="23">
        <v>1345551</v>
      </c>
      <c r="E15" s="24">
        <v>2269200</v>
      </c>
      <c r="F15" s="6">
        <v>3938200</v>
      </c>
      <c r="G15" s="25">
        <v>3938200</v>
      </c>
      <c r="H15" s="26">
        <v>2061321</v>
      </c>
      <c r="I15" s="24">
        <v>6657370</v>
      </c>
      <c r="J15" s="6">
        <v>6963610</v>
      </c>
      <c r="K15" s="25">
        <v>7283939</v>
      </c>
    </row>
    <row r="16" spans="1:11" ht="13.5">
      <c r="A16" s="22" t="s">
        <v>21</v>
      </c>
      <c r="B16" s="6">
        <v>5465250</v>
      </c>
      <c r="C16" s="6">
        <v>241042</v>
      </c>
      <c r="D16" s="23">
        <v>153884</v>
      </c>
      <c r="E16" s="24">
        <v>1263400</v>
      </c>
      <c r="F16" s="6">
        <v>1263400</v>
      </c>
      <c r="G16" s="25">
        <v>1263400</v>
      </c>
      <c r="H16" s="26">
        <v>793040</v>
      </c>
      <c r="I16" s="24">
        <v>1371624</v>
      </c>
      <c r="J16" s="6">
        <v>1434720</v>
      </c>
      <c r="K16" s="25">
        <v>1500717</v>
      </c>
    </row>
    <row r="17" spans="1:11" ht="13.5">
      <c r="A17" s="22" t="s">
        <v>27</v>
      </c>
      <c r="B17" s="6">
        <v>119321264</v>
      </c>
      <c r="C17" s="6">
        <v>332689955</v>
      </c>
      <c r="D17" s="23">
        <v>235931035</v>
      </c>
      <c r="E17" s="24">
        <v>233176509</v>
      </c>
      <c r="F17" s="6">
        <v>284675439</v>
      </c>
      <c r="G17" s="25">
        <v>284675439</v>
      </c>
      <c r="H17" s="26">
        <v>158892484</v>
      </c>
      <c r="I17" s="24">
        <v>271857548</v>
      </c>
      <c r="J17" s="6">
        <v>283316318</v>
      </c>
      <c r="K17" s="25">
        <v>297330024</v>
      </c>
    </row>
    <row r="18" spans="1:11" ht="13.5">
      <c r="A18" s="33" t="s">
        <v>28</v>
      </c>
      <c r="B18" s="34">
        <f>SUM(B11:B17)</f>
        <v>420951373</v>
      </c>
      <c r="C18" s="35">
        <f aca="true" t="shared" si="1" ref="C18:K18">SUM(C11:C17)</f>
        <v>642031292</v>
      </c>
      <c r="D18" s="36">
        <f t="shared" si="1"/>
        <v>548661198</v>
      </c>
      <c r="E18" s="34">
        <f t="shared" si="1"/>
        <v>576104266</v>
      </c>
      <c r="F18" s="35">
        <f t="shared" si="1"/>
        <v>631130344</v>
      </c>
      <c r="G18" s="37">
        <f t="shared" si="1"/>
        <v>631130344</v>
      </c>
      <c r="H18" s="38">
        <f t="shared" si="1"/>
        <v>366259914</v>
      </c>
      <c r="I18" s="34">
        <f t="shared" si="1"/>
        <v>607084886</v>
      </c>
      <c r="J18" s="35">
        <f t="shared" si="1"/>
        <v>645852724</v>
      </c>
      <c r="K18" s="37">
        <f t="shared" si="1"/>
        <v>713794300</v>
      </c>
    </row>
    <row r="19" spans="1:11" ht="13.5">
      <c r="A19" s="33" t="s">
        <v>29</v>
      </c>
      <c r="B19" s="39">
        <f>+B10-B18</f>
        <v>18216448</v>
      </c>
      <c r="C19" s="40">
        <f aca="true" t="shared" si="2" ref="C19:K19">+C10-C18</f>
        <v>-108535943</v>
      </c>
      <c r="D19" s="41">
        <f t="shared" si="2"/>
        <v>51071793</v>
      </c>
      <c r="E19" s="39">
        <f t="shared" si="2"/>
        <v>135354122</v>
      </c>
      <c r="F19" s="40">
        <f t="shared" si="2"/>
        <v>23182276</v>
      </c>
      <c r="G19" s="42">
        <f t="shared" si="2"/>
        <v>23182276</v>
      </c>
      <c r="H19" s="43">
        <f t="shared" si="2"/>
        <v>228450698</v>
      </c>
      <c r="I19" s="39">
        <f t="shared" si="2"/>
        <v>71121401</v>
      </c>
      <c r="J19" s="40">
        <f t="shared" si="2"/>
        <v>82102043</v>
      </c>
      <c r="K19" s="42">
        <f t="shared" si="2"/>
        <v>66492900</v>
      </c>
    </row>
    <row r="20" spans="1:11" ht="25.5">
      <c r="A20" s="44" t="s">
        <v>30</v>
      </c>
      <c r="B20" s="45">
        <v>104970488</v>
      </c>
      <c r="C20" s="46">
        <v>0</v>
      </c>
      <c r="D20" s="47">
        <v>5031818</v>
      </c>
      <c r="E20" s="45">
        <v>20000000</v>
      </c>
      <c r="F20" s="46">
        <v>154605700</v>
      </c>
      <c r="G20" s="48">
        <v>154605700</v>
      </c>
      <c r="H20" s="49">
        <v>80291847</v>
      </c>
      <c r="I20" s="45">
        <v>83797000</v>
      </c>
      <c r="J20" s="46">
        <v>91183000</v>
      </c>
      <c r="K20" s="48">
        <v>96588000</v>
      </c>
    </row>
    <row r="21" spans="1:11" ht="63.75">
      <c r="A21" s="50" t="s">
        <v>104</v>
      </c>
      <c r="B21" s="51">
        <v>0</v>
      </c>
      <c r="C21" s="52">
        <v>86450133</v>
      </c>
      <c r="D21" s="53">
        <v>1498</v>
      </c>
      <c r="E21" s="51">
        <v>3156</v>
      </c>
      <c r="F21" s="52">
        <v>3156</v>
      </c>
      <c r="G21" s="54">
        <v>3156</v>
      </c>
      <c r="H21" s="55">
        <v>0</v>
      </c>
      <c r="I21" s="51">
        <v>3299</v>
      </c>
      <c r="J21" s="52">
        <v>3450</v>
      </c>
      <c r="K21" s="54">
        <v>3609</v>
      </c>
    </row>
    <row r="22" spans="1:11" ht="25.5">
      <c r="A22" s="56" t="s">
        <v>105</v>
      </c>
      <c r="B22" s="57">
        <f>SUM(B19:B21)</f>
        <v>123186936</v>
      </c>
      <c r="C22" s="58">
        <f aca="true" t="shared" si="3" ref="C22:K22">SUM(C19:C21)</f>
        <v>-22085810</v>
      </c>
      <c r="D22" s="59">
        <f t="shared" si="3"/>
        <v>56105109</v>
      </c>
      <c r="E22" s="57">
        <f t="shared" si="3"/>
        <v>155357278</v>
      </c>
      <c r="F22" s="58">
        <f t="shared" si="3"/>
        <v>177791132</v>
      </c>
      <c r="G22" s="60">
        <f t="shared" si="3"/>
        <v>177791132</v>
      </c>
      <c r="H22" s="61">
        <f t="shared" si="3"/>
        <v>308742545</v>
      </c>
      <c r="I22" s="57">
        <f t="shared" si="3"/>
        <v>154921700</v>
      </c>
      <c r="J22" s="58">
        <f t="shared" si="3"/>
        <v>173288493</v>
      </c>
      <c r="K22" s="60">
        <f t="shared" si="3"/>
        <v>163084509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123186936</v>
      </c>
      <c r="C24" s="40">
        <f aca="true" t="shared" si="4" ref="C24:K24">SUM(C22:C23)</f>
        <v>-22085810</v>
      </c>
      <c r="D24" s="41">
        <f t="shared" si="4"/>
        <v>56105109</v>
      </c>
      <c r="E24" s="39">
        <f t="shared" si="4"/>
        <v>155357278</v>
      </c>
      <c r="F24" s="40">
        <f t="shared" si="4"/>
        <v>177791132</v>
      </c>
      <c r="G24" s="42">
        <f t="shared" si="4"/>
        <v>177791132</v>
      </c>
      <c r="H24" s="43">
        <f t="shared" si="4"/>
        <v>308742545</v>
      </c>
      <c r="I24" s="39">
        <f t="shared" si="4"/>
        <v>154921700</v>
      </c>
      <c r="J24" s="40">
        <f t="shared" si="4"/>
        <v>173288493</v>
      </c>
      <c r="K24" s="42">
        <f t="shared" si="4"/>
        <v>163084509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113483000</v>
      </c>
      <c r="C27" s="7">
        <v>36482750</v>
      </c>
      <c r="D27" s="69">
        <v>75216797</v>
      </c>
      <c r="E27" s="70">
        <v>155357284</v>
      </c>
      <c r="F27" s="7">
        <v>177791138</v>
      </c>
      <c r="G27" s="71">
        <v>177791138</v>
      </c>
      <c r="H27" s="72">
        <v>72463844</v>
      </c>
      <c r="I27" s="70">
        <v>150893152</v>
      </c>
      <c r="J27" s="7">
        <v>203953230</v>
      </c>
      <c r="K27" s="71">
        <v>194599055</v>
      </c>
    </row>
    <row r="28" spans="1:11" ht="13.5">
      <c r="A28" s="73" t="s">
        <v>34</v>
      </c>
      <c r="B28" s="6">
        <v>113483000</v>
      </c>
      <c r="C28" s="6">
        <v>-359524</v>
      </c>
      <c r="D28" s="23">
        <v>5244218</v>
      </c>
      <c r="E28" s="24">
        <v>94654844</v>
      </c>
      <c r="F28" s="6">
        <v>149398698</v>
      </c>
      <c r="G28" s="25">
        <v>149398698</v>
      </c>
      <c r="H28" s="26">
        <v>0</v>
      </c>
      <c r="I28" s="24">
        <v>79607152</v>
      </c>
      <c r="J28" s="6">
        <v>115431424</v>
      </c>
      <c r="K28" s="25">
        <v>124564010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3966634</v>
      </c>
      <c r="E31" s="24">
        <v>60702440</v>
      </c>
      <c r="F31" s="6">
        <v>28392440</v>
      </c>
      <c r="G31" s="25">
        <v>28392440</v>
      </c>
      <c r="H31" s="26">
        <v>0</v>
      </c>
      <c r="I31" s="24">
        <v>71286000</v>
      </c>
      <c r="J31" s="6">
        <v>88521806</v>
      </c>
      <c r="K31" s="25">
        <v>70035045</v>
      </c>
    </row>
    <row r="32" spans="1:11" ht="13.5">
      <c r="A32" s="33" t="s">
        <v>37</v>
      </c>
      <c r="B32" s="7">
        <f>SUM(B28:B31)</f>
        <v>113483000</v>
      </c>
      <c r="C32" s="7">
        <f aca="true" t="shared" si="5" ref="C32:K32">SUM(C28:C31)</f>
        <v>-359524</v>
      </c>
      <c r="D32" s="69">
        <f t="shared" si="5"/>
        <v>9210852</v>
      </c>
      <c r="E32" s="70">
        <f t="shared" si="5"/>
        <v>155357284</v>
      </c>
      <c r="F32" s="7">
        <f t="shared" si="5"/>
        <v>177791138</v>
      </c>
      <c r="G32" s="71">
        <f t="shared" si="5"/>
        <v>177791138</v>
      </c>
      <c r="H32" s="72">
        <f t="shared" si="5"/>
        <v>0</v>
      </c>
      <c r="I32" s="70">
        <f t="shared" si="5"/>
        <v>150893152</v>
      </c>
      <c r="J32" s="7">
        <f t="shared" si="5"/>
        <v>203953230</v>
      </c>
      <c r="K32" s="71">
        <f t="shared" si="5"/>
        <v>194599055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453793563</v>
      </c>
      <c r="C35" s="6">
        <v>-333180662</v>
      </c>
      <c r="D35" s="23">
        <v>212025009</v>
      </c>
      <c r="E35" s="24">
        <v>-388763550</v>
      </c>
      <c r="F35" s="6">
        <v>255329559</v>
      </c>
      <c r="G35" s="25">
        <v>255329559</v>
      </c>
      <c r="H35" s="26">
        <v>495072302</v>
      </c>
      <c r="I35" s="24">
        <v>464925885</v>
      </c>
      <c r="J35" s="6">
        <v>486312483</v>
      </c>
      <c r="K35" s="25">
        <v>508682862</v>
      </c>
    </row>
    <row r="36" spans="1:11" ht="13.5">
      <c r="A36" s="22" t="s">
        <v>40</v>
      </c>
      <c r="B36" s="6">
        <v>2386300612</v>
      </c>
      <c r="C36" s="6">
        <v>236158224</v>
      </c>
      <c r="D36" s="23">
        <v>2194043266</v>
      </c>
      <c r="E36" s="24">
        <v>208079860</v>
      </c>
      <c r="F36" s="6">
        <v>1869381294</v>
      </c>
      <c r="G36" s="25">
        <v>1869381294</v>
      </c>
      <c r="H36" s="26">
        <v>2339203708</v>
      </c>
      <c r="I36" s="24">
        <v>3996014311</v>
      </c>
      <c r="J36" s="6">
        <v>4225949966</v>
      </c>
      <c r="K36" s="25">
        <v>4401607641</v>
      </c>
    </row>
    <row r="37" spans="1:11" ht="13.5">
      <c r="A37" s="22" t="s">
        <v>41</v>
      </c>
      <c r="B37" s="6">
        <v>183158973</v>
      </c>
      <c r="C37" s="6">
        <v>75068629</v>
      </c>
      <c r="D37" s="23">
        <v>283529400</v>
      </c>
      <c r="E37" s="24">
        <v>-61402548</v>
      </c>
      <c r="F37" s="6">
        <v>42909364</v>
      </c>
      <c r="G37" s="25">
        <v>42909364</v>
      </c>
      <c r="H37" s="26">
        <v>338546900</v>
      </c>
      <c r="I37" s="24">
        <v>275094221</v>
      </c>
      <c r="J37" s="6">
        <v>378442188</v>
      </c>
      <c r="K37" s="25">
        <v>395850536</v>
      </c>
    </row>
    <row r="38" spans="1:11" ht="13.5">
      <c r="A38" s="22" t="s">
        <v>42</v>
      </c>
      <c r="B38" s="6">
        <v>61715919</v>
      </c>
      <c r="C38" s="6">
        <v>-4199866</v>
      </c>
      <c r="D38" s="23">
        <v>17517964</v>
      </c>
      <c r="E38" s="24">
        <v>-9277501</v>
      </c>
      <c r="F38" s="6">
        <v>-9277501</v>
      </c>
      <c r="G38" s="25">
        <v>-9277501</v>
      </c>
      <c r="H38" s="26">
        <v>18364843</v>
      </c>
      <c r="I38" s="24">
        <v>56998261</v>
      </c>
      <c r="J38" s="6">
        <v>17780181</v>
      </c>
      <c r="K38" s="25">
        <v>18598070</v>
      </c>
    </row>
    <row r="39" spans="1:11" ht="13.5">
      <c r="A39" s="22" t="s">
        <v>43</v>
      </c>
      <c r="B39" s="6">
        <v>2595219283</v>
      </c>
      <c r="C39" s="6">
        <v>-145805400</v>
      </c>
      <c r="D39" s="23">
        <v>2062388267</v>
      </c>
      <c r="E39" s="24">
        <v>-73193508</v>
      </c>
      <c r="F39" s="6">
        <v>2105455269</v>
      </c>
      <c r="G39" s="25">
        <v>2105455269</v>
      </c>
      <c r="H39" s="26">
        <v>2354138879</v>
      </c>
      <c r="I39" s="24">
        <v>4159247167</v>
      </c>
      <c r="J39" s="6">
        <v>4348568160</v>
      </c>
      <c r="K39" s="25">
        <v>4530753304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128984670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1033996413</v>
      </c>
      <c r="J42" s="6">
        <v>1248920244</v>
      </c>
      <c r="K42" s="25">
        <v>1306370577</v>
      </c>
    </row>
    <row r="43" spans="1:11" ht="13.5">
      <c r="A43" s="22" t="s">
        <v>46</v>
      </c>
      <c r="B43" s="6">
        <v>-110753005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-603572608</v>
      </c>
      <c r="J43" s="6">
        <v>-815812920</v>
      </c>
      <c r="K43" s="25">
        <v>-778396220</v>
      </c>
    </row>
    <row r="44" spans="1:11" ht="13.5">
      <c r="A44" s="22" t="s">
        <v>47</v>
      </c>
      <c r="B44" s="6">
        <v>-911215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160000000</v>
      </c>
      <c r="J44" s="6">
        <v>0</v>
      </c>
      <c r="K44" s="25">
        <v>0</v>
      </c>
    </row>
    <row r="45" spans="1:11" ht="13.5">
      <c r="A45" s="33" t="s">
        <v>48</v>
      </c>
      <c r="B45" s="7">
        <v>208340518</v>
      </c>
      <c r="C45" s="7">
        <v>-72347736</v>
      </c>
      <c r="D45" s="69">
        <v>3609376</v>
      </c>
      <c r="E45" s="70">
        <v>3609379</v>
      </c>
      <c r="F45" s="7">
        <v>94094550</v>
      </c>
      <c r="G45" s="71">
        <v>94094550</v>
      </c>
      <c r="H45" s="72">
        <v>183370973</v>
      </c>
      <c r="I45" s="70">
        <v>771005699</v>
      </c>
      <c r="J45" s="7">
        <v>621995986</v>
      </c>
      <c r="K45" s="71">
        <v>725551897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208340741</v>
      </c>
      <c r="C48" s="6">
        <v>-204683844</v>
      </c>
      <c r="D48" s="23">
        <v>94175242</v>
      </c>
      <c r="E48" s="24">
        <v>-552931912</v>
      </c>
      <c r="F48" s="6">
        <v>67732137</v>
      </c>
      <c r="G48" s="25">
        <v>67732137</v>
      </c>
      <c r="H48" s="26">
        <v>284551002</v>
      </c>
      <c r="I48" s="24">
        <v>151120134</v>
      </c>
      <c r="J48" s="6">
        <v>158071662</v>
      </c>
      <c r="K48" s="25">
        <v>165342959</v>
      </c>
    </row>
    <row r="49" spans="1:11" ht="13.5">
      <c r="A49" s="22" t="s">
        <v>51</v>
      </c>
      <c r="B49" s="6">
        <f>+B75</f>
        <v>86598157.12980118</v>
      </c>
      <c r="C49" s="6">
        <f aca="true" t="shared" si="6" ref="C49:K49">+C75</f>
        <v>76249381</v>
      </c>
      <c r="D49" s="23">
        <f t="shared" si="6"/>
        <v>264534402</v>
      </c>
      <c r="E49" s="24">
        <f t="shared" si="6"/>
        <v>-61402548</v>
      </c>
      <c r="F49" s="6">
        <f t="shared" si="6"/>
        <v>26189012</v>
      </c>
      <c r="G49" s="25">
        <f t="shared" si="6"/>
        <v>26189012</v>
      </c>
      <c r="H49" s="26">
        <f t="shared" si="6"/>
        <v>317645140</v>
      </c>
      <c r="I49" s="24">
        <f t="shared" si="6"/>
        <v>-1035300902.3266311</v>
      </c>
      <c r="J49" s="6">
        <f t="shared" si="6"/>
        <v>-1281019623.151278</v>
      </c>
      <c r="K49" s="25">
        <f t="shared" si="6"/>
        <v>-1296118164.9026551</v>
      </c>
    </row>
    <row r="50" spans="1:11" ht="13.5">
      <c r="A50" s="33" t="s">
        <v>52</v>
      </c>
      <c r="B50" s="7">
        <f>+B48-B49</f>
        <v>121742583.87019882</v>
      </c>
      <c r="C50" s="7">
        <f aca="true" t="shared" si="7" ref="C50:K50">+C48-C49</f>
        <v>-280933225</v>
      </c>
      <c r="D50" s="69">
        <f t="shared" si="7"/>
        <v>-170359160</v>
      </c>
      <c r="E50" s="70">
        <f t="shared" si="7"/>
        <v>-491529364</v>
      </c>
      <c r="F50" s="7">
        <f t="shared" si="7"/>
        <v>41543125</v>
      </c>
      <c r="G50" s="71">
        <f t="shared" si="7"/>
        <v>41543125</v>
      </c>
      <c r="H50" s="72">
        <f t="shared" si="7"/>
        <v>-33094138</v>
      </c>
      <c r="I50" s="70">
        <f t="shared" si="7"/>
        <v>1186421036.326631</v>
      </c>
      <c r="J50" s="7">
        <f t="shared" si="7"/>
        <v>1439091285.151278</v>
      </c>
      <c r="K50" s="71">
        <f t="shared" si="7"/>
        <v>1461461123.9026551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2386344295</v>
      </c>
      <c r="C53" s="6">
        <v>306604019</v>
      </c>
      <c r="D53" s="23">
        <v>2167289543</v>
      </c>
      <c r="E53" s="24">
        <v>208079860</v>
      </c>
      <c r="F53" s="6">
        <v>1869381294</v>
      </c>
      <c r="G53" s="25">
        <v>1869381294</v>
      </c>
      <c r="H53" s="26">
        <v>2241490194</v>
      </c>
      <c r="I53" s="24">
        <v>3969260587</v>
      </c>
      <c r="J53" s="6">
        <v>4197965571</v>
      </c>
      <c r="K53" s="25">
        <v>4372335964</v>
      </c>
    </row>
    <row r="54" spans="1:11" ht="13.5">
      <c r="A54" s="22" t="s">
        <v>55</v>
      </c>
      <c r="B54" s="6">
        <v>95738973</v>
      </c>
      <c r="C54" s="6">
        <v>0</v>
      </c>
      <c r="D54" s="23">
        <v>116921367</v>
      </c>
      <c r="E54" s="24">
        <v>79391782</v>
      </c>
      <c r="F54" s="6">
        <v>104653474</v>
      </c>
      <c r="G54" s="25">
        <v>104653474</v>
      </c>
      <c r="H54" s="26">
        <v>0</v>
      </c>
      <c r="I54" s="24">
        <v>89877203</v>
      </c>
      <c r="J54" s="6">
        <v>93802356</v>
      </c>
      <c r="K54" s="25">
        <v>131284671</v>
      </c>
    </row>
    <row r="55" spans="1:11" ht="13.5">
      <c r="A55" s="22" t="s">
        <v>56</v>
      </c>
      <c r="B55" s="6">
        <v>0</v>
      </c>
      <c r="C55" s="6">
        <v>4592812</v>
      </c>
      <c r="D55" s="23">
        <v>1971789</v>
      </c>
      <c r="E55" s="24">
        <v>19870000</v>
      </c>
      <c r="F55" s="6">
        <v>4200000</v>
      </c>
      <c r="G55" s="25">
        <v>4200000</v>
      </c>
      <c r="H55" s="26">
        <v>1918487</v>
      </c>
      <c r="I55" s="24">
        <v>9186000</v>
      </c>
      <c r="J55" s="6">
        <v>16803756</v>
      </c>
      <c r="K55" s="25">
        <v>6722329</v>
      </c>
    </row>
    <row r="56" spans="1:11" ht="13.5">
      <c r="A56" s="22" t="s">
        <v>57</v>
      </c>
      <c r="B56" s="6">
        <v>0</v>
      </c>
      <c r="C56" s="6">
        <v>104662228</v>
      </c>
      <c r="D56" s="23">
        <v>4285192</v>
      </c>
      <c r="E56" s="24">
        <v>12381820</v>
      </c>
      <c r="F56" s="6">
        <v>24364820</v>
      </c>
      <c r="G56" s="25">
        <v>24364820</v>
      </c>
      <c r="H56" s="26">
        <v>8711786</v>
      </c>
      <c r="I56" s="24">
        <v>31908431</v>
      </c>
      <c r="J56" s="6">
        <v>37916221</v>
      </c>
      <c r="K56" s="25">
        <v>33970372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2787800</v>
      </c>
      <c r="F60" s="6">
        <v>2787800</v>
      </c>
      <c r="G60" s="25">
        <v>2787800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67208</v>
      </c>
      <c r="C62" s="98">
        <v>67208</v>
      </c>
      <c r="D62" s="99">
        <v>0</v>
      </c>
      <c r="E62" s="97">
        <v>67208</v>
      </c>
      <c r="F62" s="98">
        <v>67208</v>
      </c>
      <c r="G62" s="99">
        <v>67208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75117</v>
      </c>
      <c r="C63" s="98">
        <v>75117</v>
      </c>
      <c r="D63" s="99">
        <v>0</v>
      </c>
      <c r="E63" s="97">
        <v>75117</v>
      </c>
      <c r="F63" s="98">
        <v>75117</v>
      </c>
      <c r="G63" s="99">
        <v>75117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12222</v>
      </c>
      <c r="C64" s="98">
        <v>12222</v>
      </c>
      <c r="D64" s="99">
        <v>0</v>
      </c>
      <c r="E64" s="97">
        <v>12222</v>
      </c>
      <c r="F64" s="98">
        <v>12222</v>
      </c>
      <c r="G64" s="99">
        <v>12222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113266</v>
      </c>
      <c r="C65" s="98">
        <v>113266</v>
      </c>
      <c r="D65" s="99">
        <v>0</v>
      </c>
      <c r="E65" s="97">
        <v>113266</v>
      </c>
      <c r="F65" s="98">
        <v>113266</v>
      </c>
      <c r="G65" s="99">
        <v>113266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0.41143943359282154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4.120278834839341</v>
      </c>
      <c r="J70" s="5">
        <f t="shared" si="8"/>
        <v>5.00115321101319</v>
      </c>
      <c r="K70" s="5">
        <f t="shared" si="8"/>
        <v>4.873345276675449</v>
      </c>
    </row>
    <row r="71" spans="1:11" ht="12.75" hidden="1">
      <c r="A71" s="2" t="s">
        <v>108</v>
      </c>
      <c r="B71" s="2">
        <f>+B83</f>
        <v>65033222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727981808</v>
      </c>
      <c r="J71" s="2">
        <f t="shared" si="9"/>
        <v>924263440</v>
      </c>
      <c r="K71" s="2">
        <f t="shared" si="9"/>
        <v>966439559</v>
      </c>
    </row>
    <row r="72" spans="1:11" ht="12.75" hidden="1">
      <c r="A72" s="2" t="s">
        <v>109</v>
      </c>
      <c r="B72" s="2">
        <f>+B77</f>
        <v>158062686</v>
      </c>
      <c r="C72" s="2">
        <f aca="true" t="shared" si="10" ref="C72:K72">+C77</f>
        <v>155991907</v>
      </c>
      <c r="D72" s="2">
        <f t="shared" si="10"/>
        <v>150227113</v>
      </c>
      <c r="E72" s="2">
        <f t="shared" si="10"/>
        <v>188933743</v>
      </c>
      <c r="F72" s="2">
        <f t="shared" si="10"/>
        <v>190343083</v>
      </c>
      <c r="G72" s="2">
        <f t="shared" si="10"/>
        <v>190343083</v>
      </c>
      <c r="H72" s="2">
        <f t="shared" si="10"/>
        <v>144493656</v>
      </c>
      <c r="I72" s="2">
        <f t="shared" si="10"/>
        <v>176682656</v>
      </c>
      <c r="J72" s="2">
        <f t="shared" si="10"/>
        <v>184810063</v>
      </c>
      <c r="K72" s="2">
        <f t="shared" si="10"/>
        <v>198311325</v>
      </c>
    </row>
    <row r="73" spans="1:11" ht="12.75" hidden="1">
      <c r="A73" s="2" t="s">
        <v>110</v>
      </c>
      <c r="B73" s="2">
        <f>+B74</f>
        <v>-236363216.00000003</v>
      </c>
      <c r="C73" s="2">
        <f aca="true" t="shared" si="11" ref="C73:K73">+(C78+C80+C81+C82)-(B78+B80+B81+B82)</f>
        <v>-372708478</v>
      </c>
      <c r="D73" s="2">
        <f t="shared" si="11"/>
        <v>246027114</v>
      </c>
      <c r="E73" s="2">
        <f t="shared" si="11"/>
        <v>46691134</v>
      </c>
      <c r="F73" s="2">
        <f>+(F78+F80+F81+F82)-(D78+D80+D81+D82)</f>
        <v>69692010</v>
      </c>
      <c r="G73" s="2">
        <f>+(G78+G80+G81+G82)-(D78+D80+D81+D82)</f>
        <v>69692010</v>
      </c>
      <c r="H73" s="2">
        <f>+(H78+H80+H81+H82)-(D78+D80+D81+D82)</f>
        <v>92745994</v>
      </c>
      <c r="I73" s="2">
        <f>+(I78+I80+I81+I82)-(E78+E80+E81+E82)</f>
        <v>149257058</v>
      </c>
      <c r="J73" s="2">
        <f t="shared" si="11"/>
        <v>14417574</v>
      </c>
      <c r="K73" s="2">
        <f t="shared" si="11"/>
        <v>15080783</v>
      </c>
    </row>
    <row r="74" spans="1:11" ht="12.75" hidden="1">
      <c r="A74" s="2" t="s">
        <v>111</v>
      </c>
      <c r="B74" s="2">
        <f>+TREND(C74:E74)</f>
        <v>-236363216.00000003</v>
      </c>
      <c r="C74" s="2">
        <f>+C73</f>
        <v>-372708478</v>
      </c>
      <c r="D74" s="2">
        <f aca="true" t="shared" si="12" ref="D74:K74">+D73</f>
        <v>246027114</v>
      </c>
      <c r="E74" s="2">
        <f t="shared" si="12"/>
        <v>46691134</v>
      </c>
      <c r="F74" s="2">
        <f t="shared" si="12"/>
        <v>69692010</v>
      </c>
      <c r="G74" s="2">
        <f t="shared" si="12"/>
        <v>69692010</v>
      </c>
      <c r="H74" s="2">
        <f t="shared" si="12"/>
        <v>92745994</v>
      </c>
      <c r="I74" s="2">
        <f t="shared" si="12"/>
        <v>149257058</v>
      </c>
      <c r="J74" s="2">
        <f t="shared" si="12"/>
        <v>14417574</v>
      </c>
      <c r="K74" s="2">
        <f t="shared" si="12"/>
        <v>15080783</v>
      </c>
    </row>
    <row r="75" spans="1:11" ht="12.75" hidden="1">
      <c r="A75" s="2" t="s">
        <v>112</v>
      </c>
      <c r="B75" s="2">
        <f>+B84-(((B80+B81+B78)*B70)-B79)</f>
        <v>86598157.12980118</v>
      </c>
      <c r="C75" s="2">
        <f aca="true" t="shared" si="13" ref="C75:K75">+C84-(((C80+C81+C78)*C70)-C79)</f>
        <v>76249381</v>
      </c>
      <c r="D75" s="2">
        <f t="shared" si="13"/>
        <v>264534402</v>
      </c>
      <c r="E75" s="2">
        <f t="shared" si="13"/>
        <v>-61402548</v>
      </c>
      <c r="F75" s="2">
        <f t="shared" si="13"/>
        <v>26189012</v>
      </c>
      <c r="G75" s="2">
        <f t="shared" si="13"/>
        <v>26189012</v>
      </c>
      <c r="H75" s="2">
        <f t="shared" si="13"/>
        <v>317645140</v>
      </c>
      <c r="I75" s="2">
        <f t="shared" si="13"/>
        <v>-1035300902.3266311</v>
      </c>
      <c r="J75" s="2">
        <f t="shared" si="13"/>
        <v>-1281019623.151278</v>
      </c>
      <c r="K75" s="2">
        <f t="shared" si="13"/>
        <v>-1296118164.9026551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158062686</v>
      </c>
      <c r="C77" s="3">
        <v>155991907</v>
      </c>
      <c r="D77" s="3">
        <v>150227113</v>
      </c>
      <c r="E77" s="3">
        <v>188933743</v>
      </c>
      <c r="F77" s="3">
        <v>190343083</v>
      </c>
      <c r="G77" s="3">
        <v>190343083</v>
      </c>
      <c r="H77" s="3">
        <v>144493656</v>
      </c>
      <c r="I77" s="3">
        <v>176682656</v>
      </c>
      <c r="J77" s="3">
        <v>184810063</v>
      </c>
      <c r="K77" s="3">
        <v>198311325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167112377</v>
      </c>
      <c r="C79" s="3">
        <v>76249381</v>
      </c>
      <c r="D79" s="3">
        <v>264534402</v>
      </c>
      <c r="E79" s="3">
        <v>-61402548</v>
      </c>
      <c r="F79" s="3">
        <v>26189012</v>
      </c>
      <c r="G79" s="3">
        <v>26189012</v>
      </c>
      <c r="H79" s="3">
        <v>317645140</v>
      </c>
      <c r="I79" s="3">
        <v>256099222</v>
      </c>
      <c r="J79" s="3">
        <v>358573419</v>
      </c>
      <c r="K79" s="3">
        <v>375067804</v>
      </c>
    </row>
    <row r="80" spans="1:11" ht="12.75" hidden="1">
      <c r="A80" s="1" t="s">
        <v>69</v>
      </c>
      <c r="B80" s="3">
        <v>129665529</v>
      </c>
      <c r="C80" s="3">
        <v>-131714302</v>
      </c>
      <c r="D80" s="3">
        <v>84630756</v>
      </c>
      <c r="E80" s="3">
        <v>164168362</v>
      </c>
      <c r="F80" s="3">
        <v>186168362</v>
      </c>
      <c r="G80" s="3">
        <v>186168362</v>
      </c>
      <c r="H80" s="3">
        <v>177849427</v>
      </c>
      <c r="I80" s="3">
        <v>282871838</v>
      </c>
      <c r="J80" s="3">
        <v>295883946</v>
      </c>
      <c r="K80" s="3">
        <v>309494613</v>
      </c>
    </row>
    <row r="81" spans="1:11" ht="12.75" hidden="1">
      <c r="A81" s="1" t="s">
        <v>70</v>
      </c>
      <c r="B81" s="3">
        <v>66023589</v>
      </c>
      <c r="C81" s="3">
        <v>3164416</v>
      </c>
      <c r="D81" s="3">
        <v>32846472</v>
      </c>
      <c r="E81" s="3">
        <v>0</v>
      </c>
      <c r="F81" s="3">
        <v>1000876</v>
      </c>
      <c r="G81" s="3">
        <v>1000876</v>
      </c>
      <c r="H81" s="3">
        <v>32373795</v>
      </c>
      <c r="I81" s="3">
        <v>30553582</v>
      </c>
      <c r="J81" s="3">
        <v>31959048</v>
      </c>
      <c r="K81" s="3">
        <v>33429164</v>
      </c>
    </row>
    <row r="82" spans="1:11" ht="12.75" hidden="1">
      <c r="A82" s="1" t="s">
        <v>71</v>
      </c>
      <c r="B82" s="3">
        <v>48469474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65033222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727981808</v>
      </c>
      <c r="J83" s="3">
        <v>924263440</v>
      </c>
      <c r="K83" s="3">
        <v>966439559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100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51779729</v>
      </c>
      <c r="C6" s="6">
        <v>72398422</v>
      </c>
      <c r="D6" s="23">
        <v>86094740</v>
      </c>
      <c r="E6" s="24">
        <v>110814716</v>
      </c>
      <c r="F6" s="6">
        <v>110814712</v>
      </c>
      <c r="G6" s="25">
        <v>110814712</v>
      </c>
      <c r="H6" s="26">
        <v>92850283</v>
      </c>
      <c r="I6" s="24">
        <v>100460126</v>
      </c>
      <c r="J6" s="6">
        <v>95283205</v>
      </c>
      <c r="K6" s="25">
        <v>89524709</v>
      </c>
    </row>
    <row r="7" spans="1:11" ht="13.5">
      <c r="A7" s="22" t="s">
        <v>20</v>
      </c>
      <c r="B7" s="6">
        <v>12684665</v>
      </c>
      <c r="C7" s="6">
        <v>2232158</v>
      </c>
      <c r="D7" s="23">
        <v>2264470</v>
      </c>
      <c r="E7" s="24">
        <v>2699424</v>
      </c>
      <c r="F7" s="6">
        <v>14533538</v>
      </c>
      <c r="G7" s="25">
        <v>14533538</v>
      </c>
      <c r="H7" s="26">
        <v>8771646</v>
      </c>
      <c r="I7" s="24">
        <v>13160216</v>
      </c>
      <c r="J7" s="6">
        <v>13818226</v>
      </c>
      <c r="K7" s="25">
        <v>14509137</v>
      </c>
    </row>
    <row r="8" spans="1:11" ht="13.5">
      <c r="A8" s="22" t="s">
        <v>21</v>
      </c>
      <c r="B8" s="6">
        <v>613278313</v>
      </c>
      <c r="C8" s="6">
        <v>1100439241</v>
      </c>
      <c r="D8" s="23">
        <v>1194612913</v>
      </c>
      <c r="E8" s="24">
        <v>1249703000</v>
      </c>
      <c r="F8" s="6">
        <v>823387407</v>
      </c>
      <c r="G8" s="25">
        <v>823387407</v>
      </c>
      <c r="H8" s="26">
        <v>844076695</v>
      </c>
      <c r="I8" s="24">
        <v>914290000</v>
      </c>
      <c r="J8" s="6">
        <v>995212000</v>
      </c>
      <c r="K8" s="25">
        <v>1071926000</v>
      </c>
    </row>
    <row r="9" spans="1:11" ht="13.5">
      <c r="A9" s="22" t="s">
        <v>22</v>
      </c>
      <c r="B9" s="6">
        <v>10886635</v>
      </c>
      <c r="C9" s="6">
        <v>26116689</v>
      </c>
      <c r="D9" s="23">
        <v>36754063</v>
      </c>
      <c r="E9" s="24">
        <v>21395691</v>
      </c>
      <c r="F9" s="6">
        <v>131574472</v>
      </c>
      <c r="G9" s="25">
        <v>131574472</v>
      </c>
      <c r="H9" s="26">
        <v>22415650</v>
      </c>
      <c r="I9" s="24">
        <v>12145384</v>
      </c>
      <c r="J9" s="6">
        <v>12747121</v>
      </c>
      <c r="K9" s="25">
        <v>13380283</v>
      </c>
    </row>
    <row r="10" spans="1:11" ht="25.5">
      <c r="A10" s="27" t="s">
        <v>102</v>
      </c>
      <c r="B10" s="28">
        <f>SUM(B5:B9)</f>
        <v>688629342</v>
      </c>
      <c r="C10" s="29">
        <f aca="true" t="shared" si="0" ref="C10:K10">SUM(C5:C9)</f>
        <v>1201186510</v>
      </c>
      <c r="D10" s="30">
        <f t="shared" si="0"/>
        <v>1319726186</v>
      </c>
      <c r="E10" s="28">
        <f t="shared" si="0"/>
        <v>1384612831</v>
      </c>
      <c r="F10" s="29">
        <f t="shared" si="0"/>
        <v>1080310129</v>
      </c>
      <c r="G10" s="31">
        <f t="shared" si="0"/>
        <v>1080310129</v>
      </c>
      <c r="H10" s="32">
        <f t="shared" si="0"/>
        <v>968114274</v>
      </c>
      <c r="I10" s="28">
        <f t="shared" si="0"/>
        <v>1040055726</v>
      </c>
      <c r="J10" s="29">
        <f t="shared" si="0"/>
        <v>1117060552</v>
      </c>
      <c r="K10" s="31">
        <f t="shared" si="0"/>
        <v>1189340129</v>
      </c>
    </row>
    <row r="11" spans="1:11" ht="13.5">
      <c r="A11" s="22" t="s">
        <v>23</v>
      </c>
      <c r="B11" s="6">
        <v>306154062</v>
      </c>
      <c r="C11" s="6">
        <v>324895685</v>
      </c>
      <c r="D11" s="23">
        <v>377352212</v>
      </c>
      <c r="E11" s="24">
        <v>351868000</v>
      </c>
      <c r="F11" s="6">
        <v>370364472</v>
      </c>
      <c r="G11" s="25">
        <v>370364472</v>
      </c>
      <c r="H11" s="26">
        <v>392130442</v>
      </c>
      <c r="I11" s="24">
        <v>400081073</v>
      </c>
      <c r="J11" s="6">
        <v>424031394</v>
      </c>
      <c r="K11" s="25">
        <v>451419803</v>
      </c>
    </row>
    <row r="12" spans="1:11" ht="13.5">
      <c r="A12" s="22" t="s">
        <v>24</v>
      </c>
      <c r="B12" s="6">
        <v>13872639</v>
      </c>
      <c r="C12" s="6">
        <v>17171153</v>
      </c>
      <c r="D12" s="23">
        <v>16597725</v>
      </c>
      <c r="E12" s="24">
        <v>16746242</v>
      </c>
      <c r="F12" s="6">
        <v>15746242</v>
      </c>
      <c r="G12" s="25">
        <v>15746242</v>
      </c>
      <c r="H12" s="26">
        <v>15466706</v>
      </c>
      <c r="I12" s="24">
        <v>17292883</v>
      </c>
      <c r="J12" s="6">
        <v>18904939</v>
      </c>
      <c r="K12" s="25">
        <v>20086496</v>
      </c>
    </row>
    <row r="13" spans="1:11" ht="13.5">
      <c r="A13" s="22" t="s">
        <v>103</v>
      </c>
      <c r="B13" s="6">
        <v>92001837</v>
      </c>
      <c r="C13" s="6">
        <v>94287429</v>
      </c>
      <c r="D13" s="23">
        <v>101039969</v>
      </c>
      <c r="E13" s="24">
        <v>74127235</v>
      </c>
      <c r="F13" s="6">
        <v>80430272</v>
      </c>
      <c r="G13" s="25">
        <v>80430272</v>
      </c>
      <c r="H13" s="26">
        <v>70789141</v>
      </c>
      <c r="I13" s="24">
        <v>90340954</v>
      </c>
      <c r="J13" s="6">
        <v>104150000</v>
      </c>
      <c r="K13" s="25">
        <v>107382250</v>
      </c>
    </row>
    <row r="14" spans="1:11" ht="13.5">
      <c r="A14" s="22" t="s">
        <v>25</v>
      </c>
      <c r="B14" s="6">
        <v>3073237</v>
      </c>
      <c r="C14" s="6">
        <v>3396521</v>
      </c>
      <c r="D14" s="23">
        <v>346933</v>
      </c>
      <c r="E14" s="24">
        <v>500000</v>
      </c>
      <c r="F14" s="6">
        <v>500000</v>
      </c>
      <c r="G14" s="25">
        <v>500000</v>
      </c>
      <c r="H14" s="26">
        <v>0</v>
      </c>
      <c r="I14" s="24">
        <v>470526</v>
      </c>
      <c r="J14" s="6">
        <v>500000</v>
      </c>
      <c r="K14" s="25">
        <v>500000</v>
      </c>
    </row>
    <row r="15" spans="1:11" ht="13.5">
      <c r="A15" s="22" t="s">
        <v>26</v>
      </c>
      <c r="B15" s="6">
        <v>150368372</v>
      </c>
      <c r="C15" s="6">
        <v>158070598</v>
      </c>
      <c r="D15" s="23">
        <v>238503505</v>
      </c>
      <c r="E15" s="24">
        <v>144533834</v>
      </c>
      <c r="F15" s="6">
        <v>146404510</v>
      </c>
      <c r="G15" s="25">
        <v>146404510</v>
      </c>
      <c r="H15" s="26">
        <v>134049700</v>
      </c>
      <c r="I15" s="24">
        <v>152526530</v>
      </c>
      <c r="J15" s="6">
        <v>170304256</v>
      </c>
      <c r="K15" s="25">
        <v>186142268</v>
      </c>
    </row>
    <row r="16" spans="1:11" ht="13.5">
      <c r="A16" s="22" t="s">
        <v>21</v>
      </c>
      <c r="B16" s="6">
        <v>3000000</v>
      </c>
      <c r="C16" s="6">
        <v>6586711</v>
      </c>
      <c r="D16" s="23">
        <v>7377649</v>
      </c>
      <c r="E16" s="24">
        <v>8245176</v>
      </c>
      <c r="F16" s="6">
        <v>4082852</v>
      </c>
      <c r="G16" s="25">
        <v>4082852</v>
      </c>
      <c r="H16" s="26">
        <v>3885055</v>
      </c>
      <c r="I16" s="24">
        <v>4300000</v>
      </c>
      <c r="J16" s="6">
        <v>4493500</v>
      </c>
      <c r="K16" s="25">
        <v>4695708</v>
      </c>
    </row>
    <row r="17" spans="1:11" ht="13.5">
      <c r="A17" s="22" t="s">
        <v>27</v>
      </c>
      <c r="B17" s="6">
        <v>425067734</v>
      </c>
      <c r="C17" s="6">
        <v>366235817</v>
      </c>
      <c r="D17" s="23">
        <v>376807625</v>
      </c>
      <c r="E17" s="24">
        <v>329032452</v>
      </c>
      <c r="F17" s="6">
        <v>319795696</v>
      </c>
      <c r="G17" s="25">
        <v>319795696</v>
      </c>
      <c r="H17" s="26">
        <v>292329487</v>
      </c>
      <c r="I17" s="24">
        <v>273616831</v>
      </c>
      <c r="J17" s="6">
        <v>327746124</v>
      </c>
      <c r="K17" s="25">
        <v>337630903</v>
      </c>
    </row>
    <row r="18" spans="1:11" ht="13.5">
      <c r="A18" s="33" t="s">
        <v>28</v>
      </c>
      <c r="B18" s="34">
        <f>SUM(B11:B17)</f>
        <v>993537881</v>
      </c>
      <c r="C18" s="35">
        <f aca="true" t="shared" si="1" ref="C18:K18">SUM(C11:C17)</f>
        <v>970643914</v>
      </c>
      <c r="D18" s="36">
        <f t="shared" si="1"/>
        <v>1118025618</v>
      </c>
      <c r="E18" s="34">
        <f t="shared" si="1"/>
        <v>925052939</v>
      </c>
      <c r="F18" s="35">
        <f t="shared" si="1"/>
        <v>937324044</v>
      </c>
      <c r="G18" s="37">
        <f t="shared" si="1"/>
        <v>937324044</v>
      </c>
      <c r="H18" s="38">
        <f t="shared" si="1"/>
        <v>908650531</v>
      </c>
      <c r="I18" s="34">
        <f t="shared" si="1"/>
        <v>938628797</v>
      </c>
      <c r="J18" s="35">
        <f t="shared" si="1"/>
        <v>1050130213</v>
      </c>
      <c r="K18" s="37">
        <f t="shared" si="1"/>
        <v>1107857428</v>
      </c>
    </row>
    <row r="19" spans="1:11" ht="13.5">
      <c r="A19" s="33" t="s">
        <v>29</v>
      </c>
      <c r="B19" s="39">
        <f>+B10-B18</f>
        <v>-304908539</v>
      </c>
      <c r="C19" s="40">
        <f aca="true" t="shared" si="2" ref="C19:K19">+C10-C18</f>
        <v>230542596</v>
      </c>
      <c r="D19" s="41">
        <f t="shared" si="2"/>
        <v>201700568</v>
      </c>
      <c r="E19" s="39">
        <f t="shared" si="2"/>
        <v>459559892</v>
      </c>
      <c r="F19" s="40">
        <f t="shared" si="2"/>
        <v>142986085</v>
      </c>
      <c r="G19" s="42">
        <f t="shared" si="2"/>
        <v>142986085</v>
      </c>
      <c r="H19" s="43">
        <f t="shared" si="2"/>
        <v>59463743</v>
      </c>
      <c r="I19" s="39">
        <f t="shared" si="2"/>
        <v>101426929</v>
      </c>
      <c r="J19" s="40">
        <f t="shared" si="2"/>
        <v>66930339</v>
      </c>
      <c r="K19" s="42">
        <f t="shared" si="2"/>
        <v>81482701</v>
      </c>
    </row>
    <row r="20" spans="1:11" ht="25.5">
      <c r="A20" s="44" t="s">
        <v>30</v>
      </c>
      <c r="B20" s="45">
        <v>459631626</v>
      </c>
      <c r="C20" s="46">
        <v>0</v>
      </c>
      <c r="D20" s="47">
        <v>125779292</v>
      </c>
      <c r="E20" s="45">
        <v>287427000</v>
      </c>
      <c r="F20" s="46">
        <v>418722734</v>
      </c>
      <c r="G20" s="48">
        <v>418722734</v>
      </c>
      <c r="H20" s="49">
        <v>347868511</v>
      </c>
      <c r="I20" s="45">
        <v>459586000</v>
      </c>
      <c r="J20" s="46">
        <v>509997000</v>
      </c>
      <c r="K20" s="48">
        <v>661829000</v>
      </c>
    </row>
    <row r="21" spans="1:11" ht="63.75">
      <c r="A21" s="50" t="s">
        <v>104</v>
      </c>
      <c r="B21" s="51">
        <v>0</v>
      </c>
      <c r="C21" s="52">
        <v>152108463</v>
      </c>
      <c r="D21" s="53">
        <v>696797</v>
      </c>
      <c r="E21" s="51">
        <v>0</v>
      </c>
      <c r="F21" s="52">
        <v>0</v>
      </c>
      <c r="G21" s="54">
        <v>0</v>
      </c>
      <c r="H21" s="55">
        <v>708099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154723087</v>
      </c>
      <c r="C22" s="58">
        <f aca="true" t="shared" si="3" ref="C22:K22">SUM(C19:C21)</f>
        <v>382651059</v>
      </c>
      <c r="D22" s="59">
        <f t="shared" si="3"/>
        <v>328176657</v>
      </c>
      <c r="E22" s="57">
        <f t="shared" si="3"/>
        <v>746986892</v>
      </c>
      <c r="F22" s="58">
        <f t="shared" si="3"/>
        <v>561708819</v>
      </c>
      <c r="G22" s="60">
        <f t="shared" si="3"/>
        <v>561708819</v>
      </c>
      <c r="H22" s="61">
        <f t="shared" si="3"/>
        <v>408040353</v>
      </c>
      <c r="I22" s="57">
        <f t="shared" si="3"/>
        <v>561012929</v>
      </c>
      <c r="J22" s="58">
        <f t="shared" si="3"/>
        <v>576927339</v>
      </c>
      <c r="K22" s="60">
        <f t="shared" si="3"/>
        <v>743311701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154723087</v>
      </c>
      <c r="C24" s="40">
        <f aca="true" t="shared" si="4" ref="C24:K24">SUM(C22:C23)</f>
        <v>382651059</v>
      </c>
      <c r="D24" s="41">
        <f t="shared" si="4"/>
        <v>328176657</v>
      </c>
      <c r="E24" s="39">
        <f t="shared" si="4"/>
        <v>746986892</v>
      </c>
      <c r="F24" s="40">
        <f t="shared" si="4"/>
        <v>561708819</v>
      </c>
      <c r="G24" s="42">
        <f t="shared" si="4"/>
        <v>561708819</v>
      </c>
      <c r="H24" s="43">
        <f t="shared" si="4"/>
        <v>408040353</v>
      </c>
      <c r="I24" s="39">
        <f t="shared" si="4"/>
        <v>561012929</v>
      </c>
      <c r="J24" s="40">
        <f t="shared" si="4"/>
        <v>576927339</v>
      </c>
      <c r="K24" s="42">
        <f t="shared" si="4"/>
        <v>743311701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421157420</v>
      </c>
      <c r="C27" s="7">
        <v>348038356</v>
      </c>
      <c r="D27" s="69">
        <v>458096603</v>
      </c>
      <c r="E27" s="70">
        <v>709125000</v>
      </c>
      <c r="F27" s="7">
        <v>432034187</v>
      </c>
      <c r="G27" s="71">
        <v>432034187</v>
      </c>
      <c r="H27" s="72">
        <v>372812677</v>
      </c>
      <c r="I27" s="70">
        <v>466886001</v>
      </c>
      <c r="J27" s="7">
        <v>511197001</v>
      </c>
      <c r="K27" s="71">
        <v>535034000</v>
      </c>
    </row>
    <row r="28" spans="1:11" ht="13.5">
      <c r="A28" s="73" t="s">
        <v>34</v>
      </c>
      <c r="B28" s="6">
        <v>421157420</v>
      </c>
      <c r="C28" s="6">
        <v>346343112</v>
      </c>
      <c r="D28" s="23">
        <v>449707300</v>
      </c>
      <c r="E28" s="24">
        <v>690000000</v>
      </c>
      <c r="F28" s="6">
        <v>419437698</v>
      </c>
      <c r="G28" s="25">
        <v>419437698</v>
      </c>
      <c r="H28" s="26">
        <v>0</v>
      </c>
      <c r="I28" s="24">
        <v>459586001</v>
      </c>
      <c r="J28" s="6">
        <v>509997001</v>
      </c>
      <c r="K28" s="25">
        <v>533834000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8707857</v>
      </c>
      <c r="E31" s="24">
        <v>19125000</v>
      </c>
      <c r="F31" s="6">
        <v>12596489</v>
      </c>
      <c r="G31" s="25">
        <v>12596489</v>
      </c>
      <c r="H31" s="26">
        <v>0</v>
      </c>
      <c r="I31" s="24">
        <v>7300000</v>
      </c>
      <c r="J31" s="6">
        <v>1200000</v>
      </c>
      <c r="K31" s="25">
        <v>1200000</v>
      </c>
    </row>
    <row r="32" spans="1:11" ht="13.5">
      <c r="A32" s="33" t="s">
        <v>37</v>
      </c>
      <c r="B32" s="7">
        <f>SUM(B28:B31)</f>
        <v>421157420</v>
      </c>
      <c r="C32" s="7">
        <f aca="true" t="shared" si="5" ref="C32:K32">SUM(C28:C31)</f>
        <v>346343112</v>
      </c>
      <c r="D32" s="69">
        <f t="shared" si="5"/>
        <v>458415157</v>
      </c>
      <c r="E32" s="70">
        <f t="shared" si="5"/>
        <v>709125000</v>
      </c>
      <c r="F32" s="7">
        <f t="shared" si="5"/>
        <v>432034187</v>
      </c>
      <c r="G32" s="71">
        <f t="shared" si="5"/>
        <v>432034187</v>
      </c>
      <c r="H32" s="72">
        <f t="shared" si="5"/>
        <v>0</v>
      </c>
      <c r="I32" s="70">
        <f t="shared" si="5"/>
        <v>466886001</v>
      </c>
      <c r="J32" s="7">
        <f t="shared" si="5"/>
        <v>511197001</v>
      </c>
      <c r="K32" s="71">
        <f t="shared" si="5"/>
        <v>535034000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170186300</v>
      </c>
      <c r="C35" s="6">
        <v>39624756</v>
      </c>
      <c r="D35" s="23">
        <v>187148942</v>
      </c>
      <c r="E35" s="24">
        <v>158923163</v>
      </c>
      <c r="F35" s="6">
        <v>1876168403</v>
      </c>
      <c r="G35" s="25">
        <v>1876168403</v>
      </c>
      <c r="H35" s="26">
        <v>453747352</v>
      </c>
      <c r="I35" s="24">
        <v>496079088</v>
      </c>
      <c r="J35" s="6">
        <v>624521091</v>
      </c>
      <c r="K35" s="25">
        <v>783220556</v>
      </c>
    </row>
    <row r="36" spans="1:11" ht="13.5">
      <c r="A36" s="22" t="s">
        <v>40</v>
      </c>
      <c r="B36" s="6">
        <v>2587172212</v>
      </c>
      <c r="C36" s="6">
        <v>423193513</v>
      </c>
      <c r="D36" s="23">
        <v>3418522040</v>
      </c>
      <c r="E36" s="24">
        <v>4549495002</v>
      </c>
      <c r="F36" s="6">
        <v>50324199934</v>
      </c>
      <c r="G36" s="25">
        <v>50324199934</v>
      </c>
      <c r="H36" s="26">
        <v>3542531327</v>
      </c>
      <c r="I36" s="24">
        <v>3784066264</v>
      </c>
      <c r="J36" s="6">
        <v>3977650374</v>
      </c>
      <c r="K36" s="25">
        <v>4157477780</v>
      </c>
    </row>
    <row r="37" spans="1:11" ht="13.5">
      <c r="A37" s="22" t="s">
        <v>41</v>
      </c>
      <c r="B37" s="6">
        <v>295524169</v>
      </c>
      <c r="C37" s="6">
        <v>102979070</v>
      </c>
      <c r="D37" s="23">
        <v>451888868</v>
      </c>
      <c r="E37" s="24">
        <v>98930167</v>
      </c>
      <c r="F37" s="6">
        <v>1306965194</v>
      </c>
      <c r="G37" s="25">
        <v>1306965194</v>
      </c>
      <c r="H37" s="26">
        <v>474050648</v>
      </c>
      <c r="I37" s="24">
        <v>184314762</v>
      </c>
      <c r="J37" s="6">
        <v>244569734</v>
      </c>
      <c r="K37" s="25">
        <v>304241000</v>
      </c>
    </row>
    <row r="38" spans="1:11" ht="13.5">
      <c r="A38" s="22" t="s">
        <v>42</v>
      </c>
      <c r="B38" s="6">
        <v>52310008</v>
      </c>
      <c r="C38" s="6">
        <v>-9529304</v>
      </c>
      <c r="D38" s="23">
        <v>53030087</v>
      </c>
      <c r="E38" s="24">
        <v>32814000</v>
      </c>
      <c r="F38" s="6">
        <v>408459881</v>
      </c>
      <c r="G38" s="25">
        <v>408459881</v>
      </c>
      <c r="H38" s="26">
        <v>53030088</v>
      </c>
      <c r="I38" s="24">
        <v>51802526</v>
      </c>
      <c r="J38" s="6">
        <v>55416440</v>
      </c>
      <c r="K38" s="25">
        <v>57910181</v>
      </c>
    </row>
    <row r="39" spans="1:11" ht="13.5">
      <c r="A39" s="22" t="s">
        <v>43</v>
      </c>
      <c r="B39" s="6">
        <v>2409524335</v>
      </c>
      <c r="C39" s="6">
        <v>-13282560</v>
      </c>
      <c r="D39" s="23">
        <v>3138889883</v>
      </c>
      <c r="E39" s="24">
        <v>4576673998</v>
      </c>
      <c r="F39" s="6">
        <v>50670221335</v>
      </c>
      <c r="G39" s="25">
        <v>50670221335</v>
      </c>
      <c r="H39" s="26">
        <v>3469299589</v>
      </c>
      <c r="I39" s="24">
        <v>3483015135</v>
      </c>
      <c r="J39" s="6">
        <v>3725257952</v>
      </c>
      <c r="K39" s="25">
        <v>3835235454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332560820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888308092</v>
      </c>
      <c r="J42" s="6">
        <v>1175992377</v>
      </c>
      <c r="K42" s="25">
        <v>1282816137</v>
      </c>
    </row>
    <row r="43" spans="1:11" ht="13.5">
      <c r="A43" s="22" t="s">
        <v>46</v>
      </c>
      <c r="B43" s="6">
        <v>-314121902</v>
      </c>
      <c r="C43" s="6">
        <v>-66167970</v>
      </c>
      <c r="D43" s="23">
        <v>7299678</v>
      </c>
      <c r="E43" s="24">
        <v>6879291</v>
      </c>
      <c r="F43" s="6">
        <v>-583879011</v>
      </c>
      <c r="G43" s="25">
        <v>-583879011</v>
      </c>
      <c r="H43" s="26">
        <v>-119145958</v>
      </c>
      <c r="I43" s="24">
        <v>-466886001</v>
      </c>
      <c r="J43" s="6">
        <v>-511197001</v>
      </c>
      <c r="K43" s="25">
        <v>-535034000</v>
      </c>
    </row>
    <row r="44" spans="1:11" ht="13.5">
      <c r="A44" s="22" t="s">
        <v>47</v>
      </c>
      <c r="B44" s="6">
        <v>-879765</v>
      </c>
      <c r="C44" s="6">
        <v>1470133</v>
      </c>
      <c r="D44" s="23">
        <v>2739046</v>
      </c>
      <c r="E44" s="24">
        <v>-1583179</v>
      </c>
      <c r="F44" s="6">
        <v>29928820</v>
      </c>
      <c r="G44" s="25">
        <v>29928820</v>
      </c>
      <c r="H44" s="26">
        <v>-4371416</v>
      </c>
      <c r="I44" s="24">
        <v>-28240058</v>
      </c>
      <c r="J44" s="6">
        <v>194238</v>
      </c>
      <c r="K44" s="25">
        <v>203000</v>
      </c>
    </row>
    <row r="45" spans="1:11" ht="13.5">
      <c r="A45" s="33" t="s">
        <v>48</v>
      </c>
      <c r="B45" s="7">
        <v>18472760</v>
      </c>
      <c r="C45" s="7">
        <v>-64697837</v>
      </c>
      <c r="D45" s="69">
        <v>28287829</v>
      </c>
      <c r="E45" s="70">
        <v>25171112</v>
      </c>
      <c r="F45" s="7">
        <v>-476708129</v>
      </c>
      <c r="G45" s="71">
        <v>-476708129</v>
      </c>
      <c r="H45" s="72">
        <v>270111032</v>
      </c>
      <c r="I45" s="70">
        <v>350539385</v>
      </c>
      <c r="J45" s="7">
        <v>484202712</v>
      </c>
      <c r="K45" s="71">
        <v>573448153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18472740</v>
      </c>
      <c r="C48" s="6">
        <v>84904732</v>
      </c>
      <c r="D48" s="23">
        <v>32735565</v>
      </c>
      <c r="E48" s="24">
        <v>71864001</v>
      </c>
      <c r="F48" s="6">
        <v>713110074</v>
      </c>
      <c r="G48" s="25">
        <v>713110074</v>
      </c>
      <c r="H48" s="26">
        <v>42459498</v>
      </c>
      <c r="I48" s="24">
        <v>259291000</v>
      </c>
      <c r="J48" s="6">
        <v>377096098</v>
      </c>
      <c r="K48" s="25">
        <v>524661624</v>
      </c>
    </row>
    <row r="49" spans="1:11" ht="13.5">
      <c r="A49" s="22" t="s">
        <v>51</v>
      </c>
      <c r="B49" s="6">
        <f>+B75</f>
        <v>177418689.22011888</v>
      </c>
      <c r="C49" s="6">
        <f aca="true" t="shared" si="6" ref="C49:K49">+C75</f>
        <v>101319241</v>
      </c>
      <c r="D49" s="23">
        <f t="shared" si="6"/>
        <v>447679689</v>
      </c>
      <c r="E49" s="24">
        <f t="shared" si="6"/>
        <v>86132167</v>
      </c>
      <c r="F49" s="6">
        <f t="shared" si="6"/>
        <v>1164174374</v>
      </c>
      <c r="G49" s="25">
        <f t="shared" si="6"/>
        <v>1164174374</v>
      </c>
      <c r="H49" s="26">
        <f t="shared" si="6"/>
        <v>491679232</v>
      </c>
      <c r="I49" s="24">
        <f t="shared" si="6"/>
        <v>164120724.30526704</v>
      </c>
      <c r="J49" s="6">
        <f t="shared" si="6"/>
        <v>323748847.7345566</v>
      </c>
      <c r="K49" s="25">
        <f t="shared" si="6"/>
        <v>352596615.9058475</v>
      </c>
    </row>
    <row r="50" spans="1:11" ht="13.5">
      <c r="A50" s="33" t="s">
        <v>52</v>
      </c>
      <c r="B50" s="7">
        <f>+B48-B49</f>
        <v>-158945949.22011888</v>
      </c>
      <c r="C50" s="7">
        <f aca="true" t="shared" si="7" ref="C50:K50">+C48-C49</f>
        <v>-16414509</v>
      </c>
      <c r="D50" s="69">
        <f t="shared" si="7"/>
        <v>-414944124</v>
      </c>
      <c r="E50" s="70">
        <f t="shared" si="7"/>
        <v>-14268166</v>
      </c>
      <c r="F50" s="7">
        <f t="shared" si="7"/>
        <v>-451064300</v>
      </c>
      <c r="G50" s="71">
        <f t="shared" si="7"/>
        <v>-451064300</v>
      </c>
      <c r="H50" s="72">
        <f t="shared" si="7"/>
        <v>-449219734</v>
      </c>
      <c r="I50" s="70">
        <f t="shared" si="7"/>
        <v>95170275.69473296</v>
      </c>
      <c r="J50" s="7">
        <f t="shared" si="7"/>
        <v>53347250.265443385</v>
      </c>
      <c r="K50" s="71">
        <f t="shared" si="7"/>
        <v>172065008.0941525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2724488245</v>
      </c>
      <c r="C53" s="6">
        <v>666604262</v>
      </c>
      <c r="D53" s="23">
        <v>2233625348</v>
      </c>
      <c r="E53" s="24">
        <v>2037733494</v>
      </c>
      <c r="F53" s="6">
        <v>17681289295</v>
      </c>
      <c r="G53" s="25">
        <v>17681289295</v>
      </c>
      <c r="H53" s="26">
        <v>2535648884</v>
      </c>
      <c r="I53" s="24">
        <v>2658037864</v>
      </c>
      <c r="J53" s="6">
        <v>2800950696</v>
      </c>
      <c r="K53" s="25">
        <v>2927826616</v>
      </c>
    </row>
    <row r="54" spans="1:11" ht="13.5">
      <c r="A54" s="22" t="s">
        <v>55</v>
      </c>
      <c r="B54" s="6">
        <v>92001837</v>
      </c>
      <c r="C54" s="6">
        <v>0</v>
      </c>
      <c r="D54" s="23">
        <v>85938852</v>
      </c>
      <c r="E54" s="24">
        <v>69302315</v>
      </c>
      <c r="F54" s="6">
        <v>80430272</v>
      </c>
      <c r="G54" s="25">
        <v>80430272</v>
      </c>
      <c r="H54" s="26">
        <v>70789141</v>
      </c>
      <c r="I54" s="24">
        <v>5646310</v>
      </c>
      <c r="J54" s="6">
        <v>5100000</v>
      </c>
      <c r="K54" s="25">
        <v>4100000</v>
      </c>
    </row>
    <row r="55" spans="1:11" ht="13.5">
      <c r="A55" s="22" t="s">
        <v>56</v>
      </c>
      <c r="B55" s="6">
        <v>0</v>
      </c>
      <c r="C55" s="6">
        <v>20028096</v>
      </c>
      <c r="D55" s="23">
        <v>5086256</v>
      </c>
      <c r="E55" s="24">
        <v>274413600</v>
      </c>
      <c r="F55" s="6">
        <v>67319357</v>
      </c>
      <c r="G55" s="25">
        <v>67319357</v>
      </c>
      <c r="H55" s="26">
        <v>100011251</v>
      </c>
      <c r="I55" s="24">
        <v>85396598</v>
      </c>
      <c r="J55" s="6">
        <v>21437000</v>
      </c>
      <c r="K55" s="25">
        <v>30256000</v>
      </c>
    </row>
    <row r="56" spans="1:11" ht="13.5">
      <c r="A56" s="22" t="s">
        <v>57</v>
      </c>
      <c r="B56" s="6">
        <v>0</v>
      </c>
      <c r="C56" s="6">
        <v>120470447</v>
      </c>
      <c r="D56" s="23">
        <v>119285459</v>
      </c>
      <c r="E56" s="24">
        <v>105529316</v>
      </c>
      <c r="F56" s="6">
        <v>145384783</v>
      </c>
      <c r="G56" s="25">
        <v>145384783</v>
      </c>
      <c r="H56" s="26">
        <v>94313186</v>
      </c>
      <c r="I56" s="24">
        <v>77372694</v>
      </c>
      <c r="J56" s="6">
        <v>104124035</v>
      </c>
      <c r="K56" s="25">
        <v>115726348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2300000</v>
      </c>
      <c r="E59" s="24">
        <v>0</v>
      </c>
      <c r="F59" s="6">
        <v>0</v>
      </c>
      <c r="G59" s="25">
        <v>0</v>
      </c>
      <c r="H59" s="26">
        <v>0</v>
      </c>
      <c r="I59" s="24">
        <v>2500000</v>
      </c>
      <c r="J59" s="6">
        <v>2700000</v>
      </c>
      <c r="K59" s="25">
        <v>2900000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83274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0.8151900660908405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0.41596262829420527</v>
      </c>
      <c r="J70" s="5">
        <f t="shared" si="8"/>
        <v>0.4927988228581552</v>
      </c>
      <c r="K70" s="5">
        <f t="shared" si="8"/>
        <v>0.7626575774806195</v>
      </c>
    </row>
    <row r="71" spans="1:11" ht="12.75" hidden="1">
      <c r="A71" s="2" t="s">
        <v>108</v>
      </c>
      <c r="B71" s="2">
        <f>+B83</f>
        <v>43691239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42640000</v>
      </c>
      <c r="J71" s="2">
        <f t="shared" si="9"/>
        <v>48013000</v>
      </c>
      <c r="K71" s="2">
        <f t="shared" si="9"/>
        <v>69992000</v>
      </c>
    </row>
    <row r="72" spans="1:11" ht="12.75" hidden="1">
      <c r="A72" s="2" t="s">
        <v>109</v>
      </c>
      <c r="B72" s="2">
        <f>+B77</f>
        <v>53596383</v>
      </c>
      <c r="C72" s="2">
        <f aca="true" t="shared" si="10" ref="C72:K72">+C77</f>
        <v>83964574</v>
      </c>
      <c r="D72" s="2">
        <f t="shared" si="10"/>
        <v>100591476</v>
      </c>
      <c r="E72" s="2">
        <f t="shared" si="10"/>
        <v>112760789</v>
      </c>
      <c r="F72" s="2">
        <f t="shared" si="10"/>
        <v>232773660</v>
      </c>
      <c r="G72" s="2">
        <f t="shared" si="10"/>
        <v>232773660</v>
      </c>
      <c r="H72" s="2">
        <f t="shared" si="10"/>
        <v>98199384</v>
      </c>
      <c r="I72" s="2">
        <f t="shared" si="10"/>
        <v>102509209</v>
      </c>
      <c r="J72" s="2">
        <f t="shared" si="10"/>
        <v>97429210</v>
      </c>
      <c r="K72" s="2">
        <f t="shared" si="10"/>
        <v>91773821</v>
      </c>
    </row>
    <row r="73" spans="1:11" ht="12.75" hidden="1">
      <c r="A73" s="2" t="s">
        <v>110</v>
      </c>
      <c r="B73" s="2">
        <f>+B74</f>
        <v>-18628139.166666675</v>
      </c>
      <c r="C73" s="2">
        <f aca="true" t="shared" si="11" ref="C73:K73">+(C78+C80+C81+C82)-(B78+B80+B81+B82)</f>
        <v>-106876802</v>
      </c>
      <c r="D73" s="2">
        <f t="shared" si="11"/>
        <v>171510339</v>
      </c>
      <c r="E73" s="2">
        <f t="shared" si="11"/>
        <v>-79594497</v>
      </c>
      <c r="F73" s="2">
        <f>+(F78+F80+F81+F82)-(D78+D80+D81+D82)</f>
        <v>1258271438</v>
      </c>
      <c r="G73" s="2">
        <f>+(G78+G80+G81+G82)-(D78+D80+D81+D82)</f>
        <v>1258271438</v>
      </c>
      <c r="H73" s="2">
        <f>+(H78+H80+H81+H82)-(D78+D80+D81+D82)</f>
        <v>69372582</v>
      </c>
      <c r="I73" s="2">
        <f>+(I78+I80+I81+I82)-(E78+E80+E81+E82)</f>
        <v>95055951</v>
      </c>
      <c r="J73" s="2">
        <f t="shared" si="11"/>
        <v>9271690</v>
      </c>
      <c r="K73" s="2">
        <f t="shared" si="11"/>
        <v>9707701</v>
      </c>
    </row>
    <row r="74" spans="1:11" ht="12.75" hidden="1">
      <c r="A74" s="2" t="s">
        <v>111</v>
      </c>
      <c r="B74" s="2">
        <f>+TREND(C74:E74)</f>
        <v>-18628139.166666675</v>
      </c>
      <c r="C74" s="2">
        <f>+C73</f>
        <v>-106876802</v>
      </c>
      <c r="D74" s="2">
        <f aca="true" t="shared" si="12" ref="D74:K74">+D73</f>
        <v>171510339</v>
      </c>
      <c r="E74" s="2">
        <f t="shared" si="12"/>
        <v>-79594497</v>
      </c>
      <c r="F74" s="2">
        <f t="shared" si="12"/>
        <v>1258271438</v>
      </c>
      <c r="G74" s="2">
        <f t="shared" si="12"/>
        <v>1258271438</v>
      </c>
      <c r="H74" s="2">
        <f t="shared" si="12"/>
        <v>69372582</v>
      </c>
      <c r="I74" s="2">
        <f t="shared" si="12"/>
        <v>95055951</v>
      </c>
      <c r="J74" s="2">
        <f t="shared" si="12"/>
        <v>9271690</v>
      </c>
      <c r="K74" s="2">
        <f t="shared" si="12"/>
        <v>9707701</v>
      </c>
    </row>
    <row r="75" spans="1:11" ht="12.75" hidden="1">
      <c r="A75" s="2" t="s">
        <v>112</v>
      </c>
      <c r="B75" s="2">
        <f>+B84-(((B80+B81+B78)*B70)-B79)</f>
        <v>177418689.22011888</v>
      </c>
      <c r="C75" s="2">
        <f aca="true" t="shared" si="13" ref="C75:K75">+C84-(((C80+C81+C78)*C70)-C79)</f>
        <v>101319241</v>
      </c>
      <c r="D75" s="2">
        <f t="shared" si="13"/>
        <v>447679689</v>
      </c>
      <c r="E75" s="2">
        <f t="shared" si="13"/>
        <v>86132167</v>
      </c>
      <c r="F75" s="2">
        <f t="shared" si="13"/>
        <v>1164174374</v>
      </c>
      <c r="G75" s="2">
        <f t="shared" si="13"/>
        <v>1164174374</v>
      </c>
      <c r="H75" s="2">
        <f t="shared" si="13"/>
        <v>491679232</v>
      </c>
      <c r="I75" s="2">
        <f t="shared" si="13"/>
        <v>164120724.30526704</v>
      </c>
      <c r="J75" s="2">
        <f t="shared" si="13"/>
        <v>323748847.7345566</v>
      </c>
      <c r="K75" s="2">
        <f t="shared" si="13"/>
        <v>352596615.9058475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53596383</v>
      </c>
      <c r="C77" s="3">
        <v>83964574</v>
      </c>
      <c r="D77" s="3">
        <v>100591476</v>
      </c>
      <c r="E77" s="3">
        <v>112760789</v>
      </c>
      <c r="F77" s="3">
        <v>232773660</v>
      </c>
      <c r="G77" s="3">
        <v>232773660</v>
      </c>
      <c r="H77" s="3">
        <v>98199384</v>
      </c>
      <c r="I77" s="3">
        <v>102509209</v>
      </c>
      <c r="J77" s="3">
        <v>97429210</v>
      </c>
      <c r="K77" s="3">
        <v>91773821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280429467</v>
      </c>
      <c r="C79" s="3">
        <v>101319241</v>
      </c>
      <c r="D79" s="3">
        <v>447679689</v>
      </c>
      <c r="E79" s="3">
        <v>86132167</v>
      </c>
      <c r="F79" s="3">
        <v>1142174374</v>
      </c>
      <c r="G79" s="3">
        <v>1142174374</v>
      </c>
      <c r="H79" s="3">
        <v>469679232</v>
      </c>
      <c r="I79" s="3">
        <v>180000000</v>
      </c>
      <c r="J79" s="3">
        <v>240060734</v>
      </c>
      <c r="K79" s="3">
        <v>299529000</v>
      </c>
    </row>
    <row r="80" spans="1:11" ht="12.75" hidden="1">
      <c r="A80" s="1" t="s">
        <v>69</v>
      </c>
      <c r="B80" s="3">
        <v>51237926</v>
      </c>
      <c r="C80" s="3">
        <v>17453856</v>
      </c>
      <c r="D80" s="3">
        <v>101988860</v>
      </c>
      <c r="E80" s="3">
        <v>64000322</v>
      </c>
      <c r="F80" s="3">
        <v>985014889</v>
      </c>
      <c r="G80" s="3">
        <v>985014889</v>
      </c>
      <c r="H80" s="3">
        <v>143136594</v>
      </c>
      <c r="I80" s="3">
        <v>113890801</v>
      </c>
      <c r="J80" s="3">
        <v>118986989</v>
      </c>
      <c r="K80" s="3">
        <v>124341221</v>
      </c>
    </row>
    <row r="81" spans="1:11" ht="12.75" hidden="1">
      <c r="A81" s="1" t="s">
        <v>70</v>
      </c>
      <c r="B81" s="3">
        <v>75126197</v>
      </c>
      <c r="C81" s="3">
        <v>2033465</v>
      </c>
      <c r="D81" s="3">
        <v>89008800</v>
      </c>
      <c r="E81" s="3">
        <v>47402841</v>
      </c>
      <c r="F81" s="3">
        <v>464254209</v>
      </c>
      <c r="G81" s="3">
        <v>464254209</v>
      </c>
      <c r="H81" s="3">
        <v>117233648</v>
      </c>
      <c r="I81" s="3">
        <v>92568313</v>
      </c>
      <c r="J81" s="3">
        <v>96743815</v>
      </c>
      <c r="K81" s="3">
        <v>101097284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43691239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42640000</v>
      </c>
      <c r="J83" s="3">
        <v>48013000</v>
      </c>
      <c r="K83" s="3">
        <v>69992000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22000000</v>
      </c>
      <c r="G84" s="3">
        <v>22000000</v>
      </c>
      <c r="H84" s="3">
        <v>22000000</v>
      </c>
      <c r="I84" s="3">
        <v>70000000</v>
      </c>
      <c r="J84" s="3">
        <v>190000000</v>
      </c>
      <c r="K84" s="3">
        <v>225000000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8736568</v>
      </c>
      <c r="C5" s="6">
        <v>10645404</v>
      </c>
      <c r="D5" s="23">
        <v>1</v>
      </c>
      <c r="E5" s="24">
        <v>17740178</v>
      </c>
      <c r="F5" s="6">
        <v>17740178</v>
      </c>
      <c r="G5" s="25">
        <v>17740178</v>
      </c>
      <c r="H5" s="26">
        <v>18741396</v>
      </c>
      <c r="I5" s="24">
        <v>18538486</v>
      </c>
      <c r="J5" s="6">
        <v>19391256</v>
      </c>
      <c r="K5" s="25">
        <v>20283254</v>
      </c>
    </row>
    <row r="6" spans="1:11" ht="13.5">
      <c r="A6" s="22" t="s">
        <v>19</v>
      </c>
      <c r="B6" s="6">
        <v>13836020</v>
      </c>
      <c r="C6" s="6">
        <v>58640844</v>
      </c>
      <c r="D6" s="23">
        <v>14970</v>
      </c>
      <c r="E6" s="24">
        <v>34410962</v>
      </c>
      <c r="F6" s="6">
        <v>20947579</v>
      </c>
      <c r="G6" s="25">
        <v>20947579</v>
      </c>
      <c r="H6" s="26">
        <v>14714955</v>
      </c>
      <c r="I6" s="24">
        <v>22135760</v>
      </c>
      <c r="J6" s="6">
        <v>22897170</v>
      </c>
      <c r="K6" s="25">
        <v>23950441</v>
      </c>
    </row>
    <row r="7" spans="1:11" ht="13.5">
      <c r="A7" s="22" t="s">
        <v>20</v>
      </c>
      <c r="B7" s="6">
        <v>5885924</v>
      </c>
      <c r="C7" s="6">
        <v>-8407156</v>
      </c>
      <c r="D7" s="23">
        <v>0</v>
      </c>
      <c r="E7" s="24">
        <v>4754530</v>
      </c>
      <c r="F7" s="6">
        <v>80000</v>
      </c>
      <c r="G7" s="25">
        <v>80000</v>
      </c>
      <c r="H7" s="26">
        <v>31633</v>
      </c>
      <c r="I7" s="24">
        <v>30000</v>
      </c>
      <c r="J7" s="6">
        <v>31380</v>
      </c>
      <c r="K7" s="25">
        <v>32823</v>
      </c>
    </row>
    <row r="8" spans="1:11" ht="13.5">
      <c r="A8" s="22" t="s">
        <v>21</v>
      </c>
      <c r="B8" s="6">
        <v>209514000</v>
      </c>
      <c r="C8" s="6">
        <v>227037000</v>
      </c>
      <c r="D8" s="23">
        <v>195372</v>
      </c>
      <c r="E8" s="24">
        <v>286624000</v>
      </c>
      <c r="F8" s="6">
        <v>286922001</v>
      </c>
      <c r="G8" s="25">
        <v>286922001</v>
      </c>
      <c r="H8" s="26">
        <v>170124893</v>
      </c>
      <c r="I8" s="24">
        <v>305403000</v>
      </c>
      <c r="J8" s="6">
        <v>326817000</v>
      </c>
      <c r="K8" s="25">
        <v>345415000</v>
      </c>
    </row>
    <row r="9" spans="1:11" ht="13.5">
      <c r="A9" s="22" t="s">
        <v>22</v>
      </c>
      <c r="B9" s="6">
        <v>18154583</v>
      </c>
      <c r="C9" s="6">
        <v>14839291</v>
      </c>
      <c r="D9" s="23">
        <v>87494</v>
      </c>
      <c r="E9" s="24">
        <v>64004773</v>
      </c>
      <c r="F9" s="6">
        <v>38260943</v>
      </c>
      <c r="G9" s="25">
        <v>38260943</v>
      </c>
      <c r="H9" s="26">
        <v>35779819</v>
      </c>
      <c r="I9" s="24">
        <v>69688342</v>
      </c>
      <c r="J9" s="6">
        <v>66422008</v>
      </c>
      <c r="K9" s="25">
        <v>73735420</v>
      </c>
    </row>
    <row r="10" spans="1:11" ht="25.5">
      <c r="A10" s="27" t="s">
        <v>102</v>
      </c>
      <c r="B10" s="28">
        <f>SUM(B5:B9)</f>
        <v>256127095</v>
      </c>
      <c r="C10" s="29">
        <f aca="true" t="shared" si="0" ref="C10:K10">SUM(C5:C9)</f>
        <v>302755383</v>
      </c>
      <c r="D10" s="30">
        <f t="shared" si="0"/>
        <v>297837</v>
      </c>
      <c r="E10" s="28">
        <f t="shared" si="0"/>
        <v>407534443</v>
      </c>
      <c r="F10" s="29">
        <f t="shared" si="0"/>
        <v>363950701</v>
      </c>
      <c r="G10" s="31">
        <f t="shared" si="0"/>
        <v>363950701</v>
      </c>
      <c r="H10" s="32">
        <f t="shared" si="0"/>
        <v>239392696</v>
      </c>
      <c r="I10" s="28">
        <f t="shared" si="0"/>
        <v>415795588</v>
      </c>
      <c r="J10" s="29">
        <f t="shared" si="0"/>
        <v>435558814</v>
      </c>
      <c r="K10" s="31">
        <f t="shared" si="0"/>
        <v>463416938</v>
      </c>
    </row>
    <row r="11" spans="1:11" ht="13.5">
      <c r="A11" s="22" t="s">
        <v>23</v>
      </c>
      <c r="B11" s="6">
        <v>68377015</v>
      </c>
      <c r="C11" s="6">
        <v>56278447</v>
      </c>
      <c r="D11" s="23">
        <v>-14</v>
      </c>
      <c r="E11" s="24">
        <v>107636141</v>
      </c>
      <c r="F11" s="6">
        <v>104720113</v>
      </c>
      <c r="G11" s="25">
        <v>104720113</v>
      </c>
      <c r="H11" s="26">
        <v>96412913</v>
      </c>
      <c r="I11" s="24">
        <v>119396108</v>
      </c>
      <c r="J11" s="6">
        <v>126857763</v>
      </c>
      <c r="K11" s="25">
        <v>134891194</v>
      </c>
    </row>
    <row r="12" spans="1:11" ht="13.5">
      <c r="A12" s="22" t="s">
        <v>24</v>
      </c>
      <c r="B12" s="6">
        <v>18896474</v>
      </c>
      <c r="C12" s="6">
        <v>20873650</v>
      </c>
      <c r="D12" s="23">
        <v>-2</v>
      </c>
      <c r="E12" s="24">
        <v>24071900</v>
      </c>
      <c r="F12" s="6">
        <v>24071906</v>
      </c>
      <c r="G12" s="25">
        <v>24071906</v>
      </c>
      <c r="H12" s="26">
        <v>20871919</v>
      </c>
      <c r="I12" s="24">
        <v>25155137</v>
      </c>
      <c r="J12" s="6">
        <v>26312270</v>
      </c>
      <c r="K12" s="25">
        <v>27522637</v>
      </c>
    </row>
    <row r="13" spans="1:11" ht="13.5">
      <c r="A13" s="22" t="s">
        <v>103</v>
      </c>
      <c r="B13" s="6">
        <v>31230387</v>
      </c>
      <c r="C13" s="6">
        <v>28764726</v>
      </c>
      <c r="D13" s="23">
        <v>11600853</v>
      </c>
      <c r="E13" s="24">
        <v>6251167</v>
      </c>
      <c r="F13" s="6">
        <v>1967103</v>
      </c>
      <c r="G13" s="25">
        <v>1967103</v>
      </c>
      <c r="H13" s="26">
        <v>35100680</v>
      </c>
      <c r="I13" s="24">
        <v>13023087</v>
      </c>
      <c r="J13" s="6">
        <v>20585627</v>
      </c>
      <c r="K13" s="25">
        <v>30934400</v>
      </c>
    </row>
    <row r="14" spans="1:11" ht="13.5">
      <c r="A14" s="22" t="s">
        <v>25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26</v>
      </c>
      <c r="B15" s="6">
        <v>13029942</v>
      </c>
      <c r="C15" s="6">
        <v>14763577</v>
      </c>
      <c r="D15" s="23">
        <v>-2561174</v>
      </c>
      <c r="E15" s="24">
        <v>32325430</v>
      </c>
      <c r="F15" s="6">
        <v>44457984</v>
      </c>
      <c r="G15" s="25">
        <v>44457984</v>
      </c>
      <c r="H15" s="26">
        <v>31409297</v>
      </c>
      <c r="I15" s="24">
        <v>32915331</v>
      </c>
      <c r="J15" s="6">
        <v>31145236</v>
      </c>
      <c r="K15" s="25">
        <v>32577914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91472368</v>
      </c>
      <c r="C17" s="6">
        <v>13602553</v>
      </c>
      <c r="D17" s="23">
        <v>-77881165</v>
      </c>
      <c r="E17" s="24">
        <v>143503555</v>
      </c>
      <c r="F17" s="6">
        <v>149919036</v>
      </c>
      <c r="G17" s="25">
        <v>149919036</v>
      </c>
      <c r="H17" s="26">
        <v>106164433</v>
      </c>
      <c r="I17" s="24">
        <v>169862928</v>
      </c>
      <c r="J17" s="6">
        <v>177273844</v>
      </c>
      <c r="K17" s="25">
        <v>183106309</v>
      </c>
    </row>
    <row r="18" spans="1:11" ht="13.5">
      <c r="A18" s="33" t="s">
        <v>28</v>
      </c>
      <c r="B18" s="34">
        <f>SUM(B11:B17)</f>
        <v>223006186</v>
      </c>
      <c r="C18" s="35">
        <f aca="true" t="shared" si="1" ref="C18:K18">SUM(C11:C17)</f>
        <v>134282953</v>
      </c>
      <c r="D18" s="36">
        <f t="shared" si="1"/>
        <v>-68841502</v>
      </c>
      <c r="E18" s="34">
        <f t="shared" si="1"/>
        <v>313788193</v>
      </c>
      <c r="F18" s="35">
        <f t="shared" si="1"/>
        <v>325136142</v>
      </c>
      <c r="G18" s="37">
        <f t="shared" si="1"/>
        <v>325136142</v>
      </c>
      <c r="H18" s="38">
        <f t="shared" si="1"/>
        <v>289959242</v>
      </c>
      <c r="I18" s="34">
        <f t="shared" si="1"/>
        <v>360352591</v>
      </c>
      <c r="J18" s="35">
        <f t="shared" si="1"/>
        <v>382174740</v>
      </c>
      <c r="K18" s="37">
        <f t="shared" si="1"/>
        <v>409032454</v>
      </c>
    </row>
    <row r="19" spans="1:11" ht="13.5">
      <c r="A19" s="33" t="s">
        <v>29</v>
      </c>
      <c r="B19" s="39">
        <f>+B10-B18</f>
        <v>33120909</v>
      </c>
      <c r="C19" s="40">
        <f aca="true" t="shared" si="2" ref="C19:K19">+C10-C18</f>
        <v>168472430</v>
      </c>
      <c r="D19" s="41">
        <f t="shared" si="2"/>
        <v>69139339</v>
      </c>
      <c r="E19" s="39">
        <f t="shared" si="2"/>
        <v>93746250</v>
      </c>
      <c r="F19" s="40">
        <f t="shared" si="2"/>
        <v>38814559</v>
      </c>
      <c r="G19" s="42">
        <f t="shared" si="2"/>
        <v>38814559</v>
      </c>
      <c r="H19" s="43">
        <f t="shared" si="2"/>
        <v>-50566546</v>
      </c>
      <c r="I19" s="39">
        <f t="shared" si="2"/>
        <v>55442997</v>
      </c>
      <c r="J19" s="40">
        <f t="shared" si="2"/>
        <v>53384074</v>
      </c>
      <c r="K19" s="42">
        <f t="shared" si="2"/>
        <v>54384484</v>
      </c>
    </row>
    <row r="20" spans="1:11" ht="25.5">
      <c r="A20" s="44" t="s">
        <v>30</v>
      </c>
      <c r="B20" s="45">
        <v>61332323</v>
      </c>
      <c r="C20" s="46">
        <v>0</v>
      </c>
      <c r="D20" s="47">
        <v>1</v>
      </c>
      <c r="E20" s="45">
        <v>57608000</v>
      </c>
      <c r="F20" s="46">
        <v>61893000</v>
      </c>
      <c r="G20" s="48">
        <v>61893000</v>
      </c>
      <c r="H20" s="49">
        <v>36334216</v>
      </c>
      <c r="I20" s="45">
        <v>64229000</v>
      </c>
      <c r="J20" s="46">
        <v>71124000</v>
      </c>
      <c r="K20" s="48">
        <v>72707000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94453232</v>
      </c>
      <c r="C22" s="58">
        <f aca="true" t="shared" si="3" ref="C22:K22">SUM(C19:C21)</f>
        <v>168472430</v>
      </c>
      <c r="D22" s="59">
        <f t="shared" si="3"/>
        <v>69139340</v>
      </c>
      <c r="E22" s="57">
        <f t="shared" si="3"/>
        <v>151354250</v>
      </c>
      <c r="F22" s="58">
        <f t="shared" si="3"/>
        <v>100707559</v>
      </c>
      <c r="G22" s="60">
        <f t="shared" si="3"/>
        <v>100707559</v>
      </c>
      <c r="H22" s="61">
        <f t="shared" si="3"/>
        <v>-14232330</v>
      </c>
      <c r="I22" s="57">
        <f t="shared" si="3"/>
        <v>119671997</v>
      </c>
      <c r="J22" s="58">
        <f t="shared" si="3"/>
        <v>124508074</v>
      </c>
      <c r="K22" s="60">
        <f t="shared" si="3"/>
        <v>127091484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94453232</v>
      </c>
      <c r="C24" s="40">
        <f aca="true" t="shared" si="4" ref="C24:K24">SUM(C22:C23)</f>
        <v>168472430</v>
      </c>
      <c r="D24" s="41">
        <f t="shared" si="4"/>
        <v>69139340</v>
      </c>
      <c r="E24" s="39">
        <f t="shared" si="4"/>
        <v>151354250</v>
      </c>
      <c r="F24" s="40">
        <f t="shared" si="4"/>
        <v>100707559</v>
      </c>
      <c r="G24" s="42">
        <f t="shared" si="4"/>
        <v>100707559</v>
      </c>
      <c r="H24" s="43">
        <f t="shared" si="4"/>
        <v>-14232330</v>
      </c>
      <c r="I24" s="39">
        <f t="shared" si="4"/>
        <v>119671997</v>
      </c>
      <c r="J24" s="40">
        <f t="shared" si="4"/>
        <v>124508074</v>
      </c>
      <c r="K24" s="42">
        <f t="shared" si="4"/>
        <v>127091484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104957167</v>
      </c>
      <c r="C27" s="7">
        <v>-140752920</v>
      </c>
      <c r="D27" s="69">
        <v>-10160684</v>
      </c>
      <c r="E27" s="70">
        <v>156386367</v>
      </c>
      <c r="F27" s="7">
        <v>116706579</v>
      </c>
      <c r="G27" s="71">
        <v>116706579</v>
      </c>
      <c r="H27" s="72">
        <v>57076443</v>
      </c>
      <c r="I27" s="70">
        <v>119672000</v>
      </c>
      <c r="J27" s="7">
        <v>125086957</v>
      </c>
      <c r="K27" s="71">
        <v>127697001</v>
      </c>
    </row>
    <row r="28" spans="1:11" ht="13.5">
      <c r="A28" s="73" t="s">
        <v>34</v>
      </c>
      <c r="B28" s="6">
        <v>53446000</v>
      </c>
      <c r="C28" s="6">
        <v>-25224766</v>
      </c>
      <c r="D28" s="23">
        <v>-34380973</v>
      </c>
      <c r="E28" s="24">
        <v>45688000</v>
      </c>
      <c r="F28" s="6">
        <v>61893000</v>
      </c>
      <c r="G28" s="25">
        <v>61893000</v>
      </c>
      <c r="H28" s="26">
        <v>0</v>
      </c>
      <c r="I28" s="24">
        <v>64229000</v>
      </c>
      <c r="J28" s="6">
        <v>71123999</v>
      </c>
      <c r="K28" s="25">
        <v>72707001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51511167</v>
      </c>
      <c r="C31" s="6">
        <v>-115528154</v>
      </c>
      <c r="D31" s="23">
        <v>24220289</v>
      </c>
      <c r="E31" s="24">
        <v>105666220</v>
      </c>
      <c r="F31" s="6">
        <v>54813579</v>
      </c>
      <c r="G31" s="25">
        <v>54813579</v>
      </c>
      <c r="H31" s="26">
        <v>0</v>
      </c>
      <c r="I31" s="24">
        <v>55443000</v>
      </c>
      <c r="J31" s="6">
        <v>53962958</v>
      </c>
      <c r="K31" s="25">
        <v>54990000</v>
      </c>
    </row>
    <row r="32" spans="1:11" ht="13.5">
      <c r="A32" s="33" t="s">
        <v>37</v>
      </c>
      <c r="B32" s="7">
        <f>SUM(B28:B31)</f>
        <v>104957167</v>
      </c>
      <c r="C32" s="7">
        <f aca="true" t="shared" si="5" ref="C32:K32">SUM(C28:C31)</f>
        <v>-140752920</v>
      </c>
      <c r="D32" s="69">
        <f t="shared" si="5"/>
        <v>-10160684</v>
      </c>
      <c r="E32" s="70">
        <f t="shared" si="5"/>
        <v>151354220</v>
      </c>
      <c r="F32" s="7">
        <f t="shared" si="5"/>
        <v>116706579</v>
      </c>
      <c r="G32" s="71">
        <f t="shared" si="5"/>
        <v>116706579</v>
      </c>
      <c r="H32" s="72">
        <f t="shared" si="5"/>
        <v>0</v>
      </c>
      <c r="I32" s="70">
        <f t="shared" si="5"/>
        <v>119672000</v>
      </c>
      <c r="J32" s="7">
        <f t="shared" si="5"/>
        <v>125086957</v>
      </c>
      <c r="K32" s="71">
        <f t="shared" si="5"/>
        <v>127697001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135170480</v>
      </c>
      <c r="C35" s="6">
        <v>59954289</v>
      </c>
      <c r="D35" s="23">
        <v>-46426866</v>
      </c>
      <c r="E35" s="24">
        <v>449199540</v>
      </c>
      <c r="F35" s="6">
        <v>117064530</v>
      </c>
      <c r="G35" s="25">
        <v>117064530</v>
      </c>
      <c r="H35" s="26">
        <v>16942935</v>
      </c>
      <c r="I35" s="24">
        <v>110435008</v>
      </c>
      <c r="J35" s="6">
        <v>127059130</v>
      </c>
      <c r="K35" s="25">
        <v>137652027</v>
      </c>
    </row>
    <row r="36" spans="1:11" ht="13.5">
      <c r="A36" s="22" t="s">
        <v>40</v>
      </c>
      <c r="B36" s="6">
        <v>690768229</v>
      </c>
      <c r="C36" s="6">
        <v>826618586</v>
      </c>
      <c r="D36" s="23">
        <v>-20820310</v>
      </c>
      <c r="E36" s="24">
        <v>956995138</v>
      </c>
      <c r="F36" s="6">
        <v>957648436</v>
      </c>
      <c r="G36" s="25">
        <v>957648436</v>
      </c>
      <c r="H36" s="26">
        <v>28110302</v>
      </c>
      <c r="I36" s="24">
        <v>999245098</v>
      </c>
      <c r="J36" s="6">
        <v>1053683429</v>
      </c>
      <c r="K36" s="25">
        <v>1078868427</v>
      </c>
    </row>
    <row r="37" spans="1:11" ht="13.5">
      <c r="A37" s="22" t="s">
        <v>41</v>
      </c>
      <c r="B37" s="6">
        <v>36426580</v>
      </c>
      <c r="C37" s="6">
        <v>-13092544</v>
      </c>
      <c r="D37" s="23">
        <v>12054494</v>
      </c>
      <c r="E37" s="24">
        <v>-739292289</v>
      </c>
      <c r="F37" s="6">
        <v>34517000</v>
      </c>
      <c r="G37" s="25">
        <v>34517000</v>
      </c>
      <c r="H37" s="26">
        <v>-25935362</v>
      </c>
      <c r="I37" s="24">
        <v>32192696</v>
      </c>
      <c r="J37" s="6">
        <v>28697696</v>
      </c>
      <c r="K37" s="25">
        <v>26117696</v>
      </c>
    </row>
    <row r="38" spans="1:11" ht="13.5">
      <c r="A38" s="22" t="s">
        <v>42</v>
      </c>
      <c r="B38" s="6">
        <v>13553793</v>
      </c>
      <c r="C38" s="6">
        <v>2502056</v>
      </c>
      <c r="D38" s="23">
        <v>118073</v>
      </c>
      <c r="E38" s="24">
        <v>0</v>
      </c>
      <c r="F38" s="6">
        <v>17101289</v>
      </c>
      <c r="G38" s="25">
        <v>17101289</v>
      </c>
      <c r="H38" s="26">
        <v>0</v>
      </c>
      <c r="I38" s="24">
        <v>13965000</v>
      </c>
      <c r="J38" s="6">
        <v>16622526</v>
      </c>
      <c r="K38" s="25">
        <v>17275990</v>
      </c>
    </row>
    <row r="39" spans="1:11" ht="13.5">
      <c r="A39" s="22" t="s">
        <v>43</v>
      </c>
      <c r="B39" s="6">
        <v>775958336</v>
      </c>
      <c r="C39" s="6">
        <v>728690933</v>
      </c>
      <c r="D39" s="23">
        <v>-148559083</v>
      </c>
      <c r="E39" s="24">
        <v>1994132717</v>
      </c>
      <c r="F39" s="6">
        <v>922387118</v>
      </c>
      <c r="G39" s="25">
        <v>922387118</v>
      </c>
      <c r="H39" s="26">
        <v>85220929</v>
      </c>
      <c r="I39" s="24">
        <v>943850413</v>
      </c>
      <c r="J39" s="6">
        <v>1010914263</v>
      </c>
      <c r="K39" s="25">
        <v>1046035284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90723268</v>
      </c>
      <c r="C42" s="6">
        <v>0</v>
      </c>
      <c r="D42" s="23">
        <v>14754158</v>
      </c>
      <c r="E42" s="24">
        <v>0</v>
      </c>
      <c r="F42" s="6">
        <v>395646811</v>
      </c>
      <c r="G42" s="25">
        <v>395646811</v>
      </c>
      <c r="H42" s="26">
        <v>0</v>
      </c>
      <c r="I42" s="24">
        <v>446132603</v>
      </c>
      <c r="J42" s="6">
        <v>468992859</v>
      </c>
      <c r="K42" s="25">
        <v>495921044</v>
      </c>
    </row>
    <row r="43" spans="1:11" ht="13.5">
      <c r="A43" s="22" t="s">
        <v>46</v>
      </c>
      <c r="B43" s="6">
        <v>-95505284</v>
      </c>
      <c r="C43" s="6">
        <v>0</v>
      </c>
      <c r="D43" s="23">
        <v>0</v>
      </c>
      <c r="E43" s="24">
        <v>0</v>
      </c>
      <c r="F43" s="6">
        <v>-105426083</v>
      </c>
      <c r="G43" s="25">
        <v>-105426083</v>
      </c>
      <c r="H43" s="26">
        <v>0</v>
      </c>
      <c r="I43" s="24">
        <v>-111555996</v>
      </c>
      <c r="J43" s="6">
        <v>-124479954</v>
      </c>
      <c r="K43" s="25">
        <v>-127089996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395000</v>
      </c>
      <c r="F44" s="6">
        <v>0</v>
      </c>
      <c r="G44" s="25">
        <v>0</v>
      </c>
      <c r="H44" s="26">
        <v>0</v>
      </c>
      <c r="I44" s="24">
        <v>-5000</v>
      </c>
      <c r="J44" s="6">
        <v>5000</v>
      </c>
      <c r="K44" s="25">
        <v>0</v>
      </c>
    </row>
    <row r="45" spans="1:11" ht="13.5">
      <c r="A45" s="33" t="s">
        <v>48</v>
      </c>
      <c r="B45" s="7">
        <v>55932346</v>
      </c>
      <c r="C45" s="7">
        <v>-267918</v>
      </c>
      <c r="D45" s="69">
        <v>14754159</v>
      </c>
      <c r="E45" s="70">
        <v>8569566</v>
      </c>
      <c r="F45" s="7">
        <v>298395294</v>
      </c>
      <c r="G45" s="71">
        <v>298395294</v>
      </c>
      <c r="H45" s="72">
        <v>0</v>
      </c>
      <c r="I45" s="70">
        <v>338262780</v>
      </c>
      <c r="J45" s="7">
        <v>353616405</v>
      </c>
      <c r="K45" s="71">
        <v>373948515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55932345</v>
      </c>
      <c r="C48" s="6">
        <v>-25124964</v>
      </c>
      <c r="D48" s="23">
        <v>-47569</v>
      </c>
      <c r="E48" s="24">
        <v>351685140</v>
      </c>
      <c r="F48" s="6">
        <v>2421000</v>
      </c>
      <c r="G48" s="25">
        <v>2421000</v>
      </c>
      <c r="H48" s="26">
        <v>-60499106</v>
      </c>
      <c r="I48" s="24">
        <v>9086006</v>
      </c>
      <c r="J48" s="6">
        <v>5104399</v>
      </c>
      <c r="K48" s="25">
        <v>10631307</v>
      </c>
    </row>
    <row r="49" spans="1:11" ht="13.5">
      <c r="A49" s="22" t="s">
        <v>51</v>
      </c>
      <c r="B49" s="6">
        <f>+B75</f>
        <v>3514122.847315237</v>
      </c>
      <c r="C49" s="6">
        <f aca="true" t="shared" si="6" ref="C49:K49">+C75</f>
        <v>4887711</v>
      </c>
      <c r="D49" s="23">
        <f t="shared" si="6"/>
        <v>29824044</v>
      </c>
      <c r="E49" s="24">
        <f t="shared" si="6"/>
        <v>-719404000</v>
      </c>
      <c r="F49" s="6">
        <f t="shared" si="6"/>
        <v>-17271744.348556146</v>
      </c>
      <c r="G49" s="25">
        <f t="shared" si="6"/>
        <v>-17271744.348556146</v>
      </c>
      <c r="H49" s="26">
        <f t="shared" si="6"/>
        <v>-22753362</v>
      </c>
      <c r="I49" s="24">
        <f t="shared" si="6"/>
        <v>-30529110.04980153</v>
      </c>
      <c r="J49" s="6">
        <f t="shared" si="6"/>
        <v>-38278712.180135876</v>
      </c>
      <c r="K49" s="25">
        <f t="shared" si="6"/>
        <v>-44709117.0819875</v>
      </c>
    </row>
    <row r="50" spans="1:11" ht="13.5">
      <c r="A50" s="33" t="s">
        <v>52</v>
      </c>
      <c r="B50" s="7">
        <f>+B48-B49</f>
        <v>52418222.15268476</v>
      </c>
      <c r="C50" s="7">
        <f aca="true" t="shared" si="7" ref="C50:K50">+C48-C49</f>
        <v>-30012675</v>
      </c>
      <c r="D50" s="69">
        <f t="shared" si="7"/>
        <v>-29871613</v>
      </c>
      <c r="E50" s="70">
        <f t="shared" si="7"/>
        <v>1071089140</v>
      </c>
      <c r="F50" s="7">
        <f t="shared" si="7"/>
        <v>19692744.348556146</v>
      </c>
      <c r="G50" s="71">
        <f t="shared" si="7"/>
        <v>19692744.348556146</v>
      </c>
      <c r="H50" s="72">
        <f t="shared" si="7"/>
        <v>-37745744</v>
      </c>
      <c r="I50" s="70">
        <f t="shared" si="7"/>
        <v>39615116.04980153</v>
      </c>
      <c r="J50" s="7">
        <f t="shared" si="7"/>
        <v>43383111.180135876</v>
      </c>
      <c r="K50" s="71">
        <f t="shared" si="7"/>
        <v>55340424.0819875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684150867</v>
      </c>
      <c r="C53" s="6">
        <v>826618586</v>
      </c>
      <c r="D53" s="23">
        <v>-20820310</v>
      </c>
      <c r="E53" s="24">
        <v>956995138</v>
      </c>
      <c r="F53" s="6">
        <v>957099436</v>
      </c>
      <c r="G53" s="25">
        <v>957099436</v>
      </c>
      <c r="H53" s="26">
        <v>28110302</v>
      </c>
      <c r="I53" s="24">
        <v>998696098</v>
      </c>
      <c r="J53" s="6">
        <v>1053134429</v>
      </c>
      <c r="K53" s="25">
        <v>1078319427</v>
      </c>
    </row>
    <row r="54" spans="1:11" ht="13.5">
      <c r="A54" s="22" t="s">
        <v>55</v>
      </c>
      <c r="B54" s="6">
        <v>31230387</v>
      </c>
      <c r="C54" s="6">
        <v>0</v>
      </c>
      <c r="D54" s="23">
        <v>11600853</v>
      </c>
      <c r="E54" s="24">
        <v>6251167</v>
      </c>
      <c r="F54" s="6">
        <v>1967103</v>
      </c>
      <c r="G54" s="25">
        <v>1967103</v>
      </c>
      <c r="H54" s="26">
        <v>35100680</v>
      </c>
      <c r="I54" s="24">
        <v>13023087</v>
      </c>
      <c r="J54" s="6">
        <v>20585627</v>
      </c>
      <c r="K54" s="25">
        <v>30934400</v>
      </c>
    </row>
    <row r="55" spans="1:11" ht="13.5">
      <c r="A55" s="22" t="s">
        <v>56</v>
      </c>
      <c r="B55" s="6">
        <v>86980153</v>
      </c>
      <c r="C55" s="6">
        <v>-201767</v>
      </c>
      <c r="D55" s="23">
        <v>40138786</v>
      </c>
      <c r="E55" s="24">
        <v>12963189</v>
      </c>
      <c r="F55" s="6">
        <v>1</v>
      </c>
      <c r="G55" s="25">
        <v>1</v>
      </c>
      <c r="H55" s="26">
        <v>1471265</v>
      </c>
      <c r="I55" s="24">
        <v>74454487</v>
      </c>
      <c r="J55" s="6">
        <v>41194630</v>
      </c>
      <c r="K55" s="25">
        <v>11837648</v>
      </c>
    </row>
    <row r="56" spans="1:11" ht="13.5">
      <c r="A56" s="22" t="s">
        <v>57</v>
      </c>
      <c r="B56" s="6">
        <v>4102201</v>
      </c>
      <c r="C56" s="6">
        <v>-39187711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2756775</v>
      </c>
      <c r="C60" s="6">
        <v>2045637</v>
      </c>
      <c r="D60" s="23">
        <v>7952097</v>
      </c>
      <c r="E60" s="24">
        <v>8365606</v>
      </c>
      <c r="F60" s="6">
        <v>8365606</v>
      </c>
      <c r="G60" s="25">
        <v>8365606</v>
      </c>
      <c r="H60" s="26">
        <v>8365606</v>
      </c>
      <c r="I60" s="24">
        <v>8818432</v>
      </c>
      <c r="J60" s="6">
        <v>9144194</v>
      </c>
      <c r="K60" s="25">
        <v>9564826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14718</v>
      </c>
      <c r="C62" s="98">
        <v>14718</v>
      </c>
      <c r="D62" s="99">
        <v>14718</v>
      </c>
      <c r="E62" s="97">
        <v>18522</v>
      </c>
      <c r="F62" s="98">
        <v>18522</v>
      </c>
      <c r="G62" s="99">
        <v>18522</v>
      </c>
      <c r="H62" s="100">
        <v>18522</v>
      </c>
      <c r="I62" s="97">
        <v>14718</v>
      </c>
      <c r="J62" s="98">
        <v>14718</v>
      </c>
      <c r="K62" s="99">
        <v>14718</v>
      </c>
    </row>
    <row r="63" spans="1:11" ht="13.5">
      <c r="A63" s="96" t="s">
        <v>63</v>
      </c>
      <c r="B63" s="97">
        <v>7408</v>
      </c>
      <c r="C63" s="98">
        <v>7408</v>
      </c>
      <c r="D63" s="99">
        <v>7408</v>
      </c>
      <c r="E63" s="97">
        <v>11021</v>
      </c>
      <c r="F63" s="98">
        <v>11021</v>
      </c>
      <c r="G63" s="99">
        <v>11021</v>
      </c>
      <c r="H63" s="100">
        <v>11021</v>
      </c>
      <c r="I63" s="97">
        <v>7408</v>
      </c>
      <c r="J63" s="98">
        <v>7408</v>
      </c>
      <c r="K63" s="99">
        <v>7408</v>
      </c>
    </row>
    <row r="64" spans="1:11" ht="13.5">
      <c r="A64" s="96" t="s">
        <v>64</v>
      </c>
      <c r="B64" s="97">
        <v>3000</v>
      </c>
      <c r="C64" s="98">
        <v>3000</v>
      </c>
      <c r="D64" s="99">
        <v>3000</v>
      </c>
      <c r="E64" s="97">
        <v>4805</v>
      </c>
      <c r="F64" s="98">
        <v>4805</v>
      </c>
      <c r="G64" s="99">
        <v>4805</v>
      </c>
      <c r="H64" s="100">
        <v>4805</v>
      </c>
      <c r="I64" s="97">
        <v>3000</v>
      </c>
      <c r="J64" s="98">
        <v>3000</v>
      </c>
      <c r="K64" s="99">
        <v>3000</v>
      </c>
    </row>
    <row r="65" spans="1:11" ht="13.5">
      <c r="A65" s="96" t="s">
        <v>65</v>
      </c>
      <c r="B65" s="97">
        <v>53308</v>
      </c>
      <c r="C65" s="98">
        <v>53308</v>
      </c>
      <c r="D65" s="99">
        <v>53308</v>
      </c>
      <c r="E65" s="97">
        <v>59613</v>
      </c>
      <c r="F65" s="98">
        <v>59613</v>
      </c>
      <c r="G65" s="99">
        <v>59613</v>
      </c>
      <c r="H65" s="100">
        <v>59613</v>
      </c>
      <c r="I65" s="97">
        <v>53308</v>
      </c>
      <c r="J65" s="98">
        <v>53308</v>
      </c>
      <c r="K65" s="99">
        <v>53308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0.5512039144265961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0.7083471849960231</v>
      </c>
      <c r="G70" s="5">
        <f t="shared" si="8"/>
        <v>0.7083471849960231</v>
      </c>
      <c r="H70" s="5">
        <f t="shared" si="8"/>
        <v>0</v>
      </c>
      <c r="I70" s="5">
        <f t="shared" si="8"/>
        <v>0.7724170549512649</v>
      </c>
      <c r="J70" s="5">
        <f t="shared" si="8"/>
        <v>0.7334947860569893</v>
      </c>
      <c r="K70" s="5">
        <f t="shared" si="8"/>
        <v>0.7368625873237885</v>
      </c>
    </row>
    <row r="71" spans="1:11" ht="12.75" hidden="1">
      <c r="A71" s="2" t="s">
        <v>108</v>
      </c>
      <c r="B71" s="2">
        <f>+B83</f>
        <v>17339205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46831811</v>
      </c>
      <c r="G71" s="2">
        <f t="shared" si="9"/>
        <v>46831811</v>
      </c>
      <c r="H71" s="2">
        <f t="shared" si="9"/>
        <v>0</v>
      </c>
      <c r="I71" s="2">
        <f t="shared" si="9"/>
        <v>76500603</v>
      </c>
      <c r="J71" s="2">
        <f t="shared" si="9"/>
        <v>71051859</v>
      </c>
      <c r="K71" s="2">
        <f t="shared" si="9"/>
        <v>77799044</v>
      </c>
    </row>
    <row r="72" spans="1:11" ht="12.75" hidden="1">
      <c r="A72" s="2" t="s">
        <v>109</v>
      </c>
      <c r="B72" s="2">
        <f>+B77</f>
        <v>31456970</v>
      </c>
      <c r="C72" s="2">
        <f aca="true" t="shared" si="10" ref="C72:K72">+C77</f>
        <v>83921935</v>
      </c>
      <c r="D72" s="2">
        <f t="shared" si="10"/>
        <v>102466</v>
      </c>
      <c r="E72" s="2">
        <f t="shared" si="10"/>
        <v>95321418</v>
      </c>
      <c r="F72" s="2">
        <f t="shared" si="10"/>
        <v>66114205</v>
      </c>
      <c r="G72" s="2">
        <f t="shared" si="10"/>
        <v>66114205</v>
      </c>
      <c r="H72" s="2">
        <f t="shared" si="10"/>
        <v>55848791</v>
      </c>
      <c r="I72" s="2">
        <f t="shared" si="10"/>
        <v>99040541</v>
      </c>
      <c r="J72" s="2">
        <f t="shared" si="10"/>
        <v>96867572</v>
      </c>
      <c r="K72" s="2">
        <f t="shared" si="10"/>
        <v>105581482</v>
      </c>
    </row>
    <row r="73" spans="1:11" ht="12.75" hidden="1">
      <c r="A73" s="2" t="s">
        <v>110</v>
      </c>
      <c r="B73" s="2">
        <f>+B74</f>
        <v>-58269294.499999985</v>
      </c>
      <c r="C73" s="2">
        <f aca="true" t="shared" si="11" ref="C73:K73">+(C78+C80+C81+C82)-(B78+B80+B81+B82)</f>
        <v>7977693</v>
      </c>
      <c r="D73" s="2">
        <f t="shared" si="11"/>
        <v>-127159180</v>
      </c>
      <c r="E73" s="2">
        <f t="shared" si="11"/>
        <v>135185872</v>
      </c>
      <c r="F73" s="2">
        <f>+(F78+F80+F81+F82)-(D78+D80+D81+D82)</f>
        <v>149099607</v>
      </c>
      <c r="G73" s="2">
        <f>+(G78+G80+G81+G82)-(D78+D80+D81+D82)</f>
        <v>149099607</v>
      </c>
      <c r="H73" s="2">
        <f>+(H78+H80+H81+H82)-(D78+D80+D81+D82)</f>
        <v>107982011</v>
      </c>
      <c r="I73" s="2">
        <f>+(I78+I80+I81+I82)-(E78+E80+E81+E82)</f>
        <v>3818427</v>
      </c>
      <c r="J73" s="2">
        <f t="shared" si="11"/>
        <v>15889729</v>
      </c>
      <c r="K73" s="2">
        <f t="shared" si="11"/>
        <v>11005988</v>
      </c>
    </row>
    <row r="74" spans="1:11" ht="12.75" hidden="1">
      <c r="A74" s="2" t="s">
        <v>111</v>
      </c>
      <c r="B74" s="2">
        <f>+TREND(C74:E74)</f>
        <v>-58269294.499999985</v>
      </c>
      <c r="C74" s="2">
        <f>+C73</f>
        <v>7977693</v>
      </c>
      <c r="D74" s="2">
        <f aca="true" t="shared" si="12" ref="D74:K74">+D73</f>
        <v>-127159180</v>
      </c>
      <c r="E74" s="2">
        <f t="shared" si="12"/>
        <v>135185872</v>
      </c>
      <c r="F74" s="2">
        <f t="shared" si="12"/>
        <v>149099607</v>
      </c>
      <c r="G74" s="2">
        <f t="shared" si="12"/>
        <v>149099607</v>
      </c>
      <c r="H74" s="2">
        <f t="shared" si="12"/>
        <v>107982011</v>
      </c>
      <c r="I74" s="2">
        <f t="shared" si="12"/>
        <v>3818427</v>
      </c>
      <c r="J74" s="2">
        <f t="shared" si="12"/>
        <v>15889729</v>
      </c>
      <c r="K74" s="2">
        <f t="shared" si="12"/>
        <v>11005988</v>
      </c>
    </row>
    <row r="75" spans="1:11" ht="12.75" hidden="1">
      <c r="A75" s="2" t="s">
        <v>112</v>
      </c>
      <c r="B75" s="2">
        <f>+B84-(((B80+B81+B78)*B70)-B79)</f>
        <v>3514122.847315237</v>
      </c>
      <c r="C75" s="2">
        <f aca="true" t="shared" si="13" ref="C75:K75">+C84-(((C80+C81+C78)*C70)-C79)</f>
        <v>4887711</v>
      </c>
      <c r="D75" s="2">
        <f t="shared" si="13"/>
        <v>29824044</v>
      </c>
      <c r="E75" s="2">
        <f t="shared" si="13"/>
        <v>-719404000</v>
      </c>
      <c r="F75" s="2">
        <f t="shared" si="13"/>
        <v>-17271744.348556146</v>
      </c>
      <c r="G75" s="2">
        <f t="shared" si="13"/>
        <v>-17271744.348556146</v>
      </c>
      <c r="H75" s="2">
        <f t="shared" si="13"/>
        <v>-22753362</v>
      </c>
      <c r="I75" s="2">
        <f t="shared" si="13"/>
        <v>-30529110.04980153</v>
      </c>
      <c r="J75" s="2">
        <f t="shared" si="13"/>
        <v>-38278712.180135876</v>
      </c>
      <c r="K75" s="2">
        <f t="shared" si="13"/>
        <v>-44709117.0819875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31456970</v>
      </c>
      <c r="C77" s="3">
        <v>83921935</v>
      </c>
      <c r="D77" s="3">
        <v>102466</v>
      </c>
      <c r="E77" s="3">
        <v>95321418</v>
      </c>
      <c r="F77" s="3">
        <v>66114205</v>
      </c>
      <c r="G77" s="3">
        <v>66114205</v>
      </c>
      <c r="H77" s="3">
        <v>55848791</v>
      </c>
      <c r="I77" s="3">
        <v>99040541</v>
      </c>
      <c r="J77" s="3">
        <v>96867572</v>
      </c>
      <c r="K77" s="3">
        <v>105581482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36062854</v>
      </c>
      <c r="C79" s="3">
        <v>4887711</v>
      </c>
      <c r="D79" s="3">
        <v>12054494</v>
      </c>
      <c r="E79" s="3">
        <v>-722586000</v>
      </c>
      <c r="F79" s="3">
        <v>34122000</v>
      </c>
      <c r="G79" s="3">
        <v>34122000</v>
      </c>
      <c r="H79" s="3">
        <v>-25935362</v>
      </c>
      <c r="I79" s="3">
        <v>31802696</v>
      </c>
      <c r="J79" s="3">
        <v>28302696</v>
      </c>
      <c r="K79" s="3">
        <v>25722696</v>
      </c>
    </row>
    <row r="80" spans="1:11" ht="12.75" hidden="1">
      <c r="A80" s="1" t="s">
        <v>69</v>
      </c>
      <c r="B80" s="3">
        <v>2967996</v>
      </c>
      <c r="C80" s="3">
        <v>53678493</v>
      </c>
      <c r="D80" s="3">
        <v>-50293700</v>
      </c>
      <c r="E80" s="3">
        <v>-11786039</v>
      </c>
      <c r="F80" s="3">
        <v>2127696</v>
      </c>
      <c r="G80" s="3">
        <v>2127696</v>
      </c>
      <c r="H80" s="3">
        <v>34422241</v>
      </c>
      <c r="I80" s="3">
        <v>5320002</v>
      </c>
      <c r="J80" s="3">
        <v>5564731</v>
      </c>
      <c r="K80" s="3">
        <v>5820710</v>
      </c>
    </row>
    <row r="81" spans="1:11" ht="12.75" hidden="1">
      <c r="A81" s="1" t="s">
        <v>70</v>
      </c>
      <c r="B81" s="3">
        <v>56082258</v>
      </c>
      <c r="C81" s="3">
        <v>27101390</v>
      </c>
      <c r="D81" s="3">
        <v>3914403</v>
      </c>
      <c r="E81" s="3">
        <v>74918907</v>
      </c>
      <c r="F81" s="3">
        <v>74918907</v>
      </c>
      <c r="G81" s="3">
        <v>74918907</v>
      </c>
      <c r="H81" s="3">
        <v>27180473</v>
      </c>
      <c r="I81" s="3">
        <v>79682000</v>
      </c>
      <c r="J81" s="3">
        <v>89950000</v>
      </c>
      <c r="K81" s="3">
        <v>94700009</v>
      </c>
    </row>
    <row r="82" spans="1:11" ht="12.75" hidden="1">
      <c r="A82" s="1" t="s">
        <v>71</v>
      </c>
      <c r="B82" s="3">
        <v>13751936</v>
      </c>
      <c r="C82" s="3">
        <v>0</v>
      </c>
      <c r="D82" s="3">
        <v>0</v>
      </c>
      <c r="E82" s="3">
        <v>25673707</v>
      </c>
      <c r="F82" s="3">
        <v>25673707</v>
      </c>
      <c r="G82" s="3">
        <v>25673707</v>
      </c>
      <c r="H82" s="3">
        <v>0</v>
      </c>
      <c r="I82" s="3">
        <v>7623000</v>
      </c>
      <c r="J82" s="3">
        <v>13000000</v>
      </c>
      <c r="K82" s="3">
        <v>19000000</v>
      </c>
    </row>
    <row r="83" spans="1:11" ht="12.75" hidden="1">
      <c r="A83" s="1" t="s">
        <v>72</v>
      </c>
      <c r="B83" s="3">
        <v>17339205</v>
      </c>
      <c r="C83" s="3">
        <v>0</v>
      </c>
      <c r="D83" s="3">
        <v>0</v>
      </c>
      <c r="E83" s="3">
        <v>0</v>
      </c>
      <c r="F83" s="3">
        <v>46831811</v>
      </c>
      <c r="G83" s="3">
        <v>46831811</v>
      </c>
      <c r="H83" s="3">
        <v>0</v>
      </c>
      <c r="I83" s="3">
        <v>76500603</v>
      </c>
      <c r="J83" s="3">
        <v>71051859</v>
      </c>
      <c r="K83" s="3">
        <v>77799044</v>
      </c>
    </row>
    <row r="84" spans="1:11" ht="12.75" hidden="1">
      <c r="A84" s="1" t="s">
        <v>73</v>
      </c>
      <c r="B84" s="3">
        <v>0</v>
      </c>
      <c r="C84" s="3">
        <v>0</v>
      </c>
      <c r="D84" s="3">
        <v>17769550</v>
      </c>
      <c r="E84" s="3">
        <v>3182000</v>
      </c>
      <c r="F84" s="3">
        <v>3182000</v>
      </c>
      <c r="G84" s="3">
        <v>3182000</v>
      </c>
      <c r="H84" s="3">
        <v>3182000</v>
      </c>
      <c r="I84" s="3">
        <v>3325190</v>
      </c>
      <c r="J84" s="3">
        <v>3478149</v>
      </c>
      <c r="K84" s="3">
        <v>3638144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88945731</v>
      </c>
      <c r="C5" s="6">
        <v>8102520</v>
      </c>
      <c r="D5" s="23">
        <v>119183221</v>
      </c>
      <c r="E5" s="24">
        <v>112400000</v>
      </c>
      <c r="F5" s="6">
        <v>112400000</v>
      </c>
      <c r="G5" s="25">
        <v>112400000</v>
      </c>
      <c r="H5" s="26">
        <v>120087570</v>
      </c>
      <c r="I5" s="24">
        <v>132500000</v>
      </c>
      <c r="J5" s="6">
        <v>138595000</v>
      </c>
      <c r="K5" s="25">
        <v>144970369</v>
      </c>
    </row>
    <row r="6" spans="1:11" ht="13.5">
      <c r="A6" s="22" t="s">
        <v>19</v>
      </c>
      <c r="B6" s="6">
        <v>445355088</v>
      </c>
      <c r="C6" s="6">
        <v>38451813</v>
      </c>
      <c r="D6" s="23">
        <v>486501494</v>
      </c>
      <c r="E6" s="24">
        <v>611052658</v>
      </c>
      <c r="F6" s="6">
        <v>604052656</v>
      </c>
      <c r="G6" s="25">
        <v>604052656</v>
      </c>
      <c r="H6" s="26">
        <v>552098533</v>
      </c>
      <c r="I6" s="24">
        <v>606617132</v>
      </c>
      <c r="J6" s="6">
        <v>634537522</v>
      </c>
      <c r="K6" s="25">
        <v>663743037</v>
      </c>
    </row>
    <row r="7" spans="1:11" ht="13.5">
      <c r="A7" s="22" t="s">
        <v>20</v>
      </c>
      <c r="B7" s="6">
        <v>8253077</v>
      </c>
      <c r="C7" s="6">
        <v>139077</v>
      </c>
      <c r="D7" s="23">
        <v>9615815</v>
      </c>
      <c r="E7" s="24">
        <v>4301000</v>
      </c>
      <c r="F7" s="6">
        <v>4301000</v>
      </c>
      <c r="G7" s="25">
        <v>4301000</v>
      </c>
      <c r="H7" s="26">
        <v>1246412</v>
      </c>
      <c r="I7" s="24">
        <v>4301000</v>
      </c>
      <c r="J7" s="6">
        <v>4498846</v>
      </c>
      <c r="K7" s="25">
        <v>4705795</v>
      </c>
    </row>
    <row r="8" spans="1:11" ht="13.5">
      <c r="A8" s="22" t="s">
        <v>21</v>
      </c>
      <c r="B8" s="6">
        <v>438486090</v>
      </c>
      <c r="C8" s="6">
        <v>7213000</v>
      </c>
      <c r="D8" s="23">
        <v>17896089</v>
      </c>
      <c r="E8" s="24">
        <v>416300150</v>
      </c>
      <c r="F8" s="6">
        <v>422631880</v>
      </c>
      <c r="G8" s="25">
        <v>422631880</v>
      </c>
      <c r="H8" s="26">
        <v>413416840</v>
      </c>
      <c r="I8" s="24">
        <v>443963950</v>
      </c>
      <c r="J8" s="6">
        <v>470189500</v>
      </c>
      <c r="K8" s="25">
        <v>499398142</v>
      </c>
    </row>
    <row r="9" spans="1:11" ht="13.5">
      <c r="A9" s="22" t="s">
        <v>22</v>
      </c>
      <c r="B9" s="6">
        <v>116712449</v>
      </c>
      <c r="C9" s="6">
        <v>102466697</v>
      </c>
      <c r="D9" s="23">
        <v>418216520</v>
      </c>
      <c r="E9" s="24">
        <v>125572650</v>
      </c>
      <c r="F9" s="6">
        <v>125572650</v>
      </c>
      <c r="G9" s="25">
        <v>125572650</v>
      </c>
      <c r="H9" s="26">
        <v>77477392</v>
      </c>
      <c r="I9" s="24">
        <v>129325100</v>
      </c>
      <c r="J9" s="6">
        <v>135274059</v>
      </c>
      <c r="K9" s="25">
        <v>141496690</v>
      </c>
    </row>
    <row r="10" spans="1:11" ht="25.5">
      <c r="A10" s="27" t="s">
        <v>102</v>
      </c>
      <c r="B10" s="28">
        <f>SUM(B5:B9)</f>
        <v>1097752435</v>
      </c>
      <c r="C10" s="29">
        <f aca="true" t="shared" si="0" ref="C10:K10">SUM(C5:C9)</f>
        <v>156373107</v>
      </c>
      <c r="D10" s="30">
        <f t="shared" si="0"/>
        <v>1051413139</v>
      </c>
      <c r="E10" s="28">
        <f t="shared" si="0"/>
        <v>1269626458</v>
      </c>
      <c r="F10" s="29">
        <f t="shared" si="0"/>
        <v>1268958186</v>
      </c>
      <c r="G10" s="31">
        <f t="shared" si="0"/>
        <v>1268958186</v>
      </c>
      <c r="H10" s="32">
        <f t="shared" si="0"/>
        <v>1164326747</v>
      </c>
      <c r="I10" s="28">
        <f t="shared" si="0"/>
        <v>1316707182</v>
      </c>
      <c r="J10" s="29">
        <f t="shared" si="0"/>
        <v>1383094927</v>
      </c>
      <c r="K10" s="31">
        <f t="shared" si="0"/>
        <v>1454314033</v>
      </c>
    </row>
    <row r="11" spans="1:11" ht="13.5">
      <c r="A11" s="22" t="s">
        <v>23</v>
      </c>
      <c r="B11" s="6">
        <v>270103599</v>
      </c>
      <c r="C11" s="6">
        <v>26009847</v>
      </c>
      <c r="D11" s="23">
        <v>244960598</v>
      </c>
      <c r="E11" s="24">
        <v>357557331</v>
      </c>
      <c r="F11" s="6">
        <v>331772474</v>
      </c>
      <c r="G11" s="25">
        <v>331772474</v>
      </c>
      <c r="H11" s="26">
        <v>289938375</v>
      </c>
      <c r="I11" s="24">
        <v>345564119</v>
      </c>
      <c r="J11" s="6">
        <v>361695788</v>
      </c>
      <c r="K11" s="25">
        <v>378592864</v>
      </c>
    </row>
    <row r="12" spans="1:11" ht="13.5">
      <c r="A12" s="22" t="s">
        <v>24</v>
      </c>
      <c r="B12" s="6">
        <v>23265242</v>
      </c>
      <c r="C12" s="6">
        <v>1912646</v>
      </c>
      <c r="D12" s="23">
        <v>26136303</v>
      </c>
      <c r="E12" s="24">
        <v>28967131</v>
      </c>
      <c r="F12" s="6">
        <v>28967131</v>
      </c>
      <c r="G12" s="25">
        <v>28967131</v>
      </c>
      <c r="H12" s="26">
        <v>21242182</v>
      </c>
      <c r="I12" s="24">
        <v>29034983</v>
      </c>
      <c r="J12" s="6">
        <v>30406994</v>
      </c>
      <c r="K12" s="25">
        <v>31845757</v>
      </c>
    </row>
    <row r="13" spans="1:11" ht="13.5">
      <c r="A13" s="22" t="s">
        <v>103</v>
      </c>
      <c r="B13" s="6">
        <v>130212947</v>
      </c>
      <c r="C13" s="6">
        <v>15699</v>
      </c>
      <c r="D13" s="23">
        <v>127724092</v>
      </c>
      <c r="E13" s="24">
        <v>134196513</v>
      </c>
      <c r="F13" s="6">
        <v>130083000</v>
      </c>
      <c r="G13" s="25">
        <v>130083000</v>
      </c>
      <c r="H13" s="26">
        <v>45337</v>
      </c>
      <c r="I13" s="24">
        <v>132970807</v>
      </c>
      <c r="J13" s="6">
        <v>130548742</v>
      </c>
      <c r="K13" s="25">
        <v>136675541</v>
      </c>
    </row>
    <row r="14" spans="1:11" ht="13.5">
      <c r="A14" s="22" t="s">
        <v>25</v>
      </c>
      <c r="B14" s="6">
        <v>12933178</v>
      </c>
      <c r="C14" s="6">
        <v>2098521</v>
      </c>
      <c r="D14" s="23">
        <v>11287372</v>
      </c>
      <c r="E14" s="24">
        <v>14658315</v>
      </c>
      <c r="F14" s="6">
        <v>14658314</v>
      </c>
      <c r="G14" s="25">
        <v>14658314</v>
      </c>
      <c r="H14" s="26">
        <v>10844272</v>
      </c>
      <c r="I14" s="24">
        <v>15728808</v>
      </c>
      <c r="J14" s="6">
        <v>14910947</v>
      </c>
      <c r="K14" s="25">
        <v>13926741</v>
      </c>
    </row>
    <row r="15" spans="1:11" ht="13.5">
      <c r="A15" s="22" t="s">
        <v>26</v>
      </c>
      <c r="B15" s="6">
        <v>356762227</v>
      </c>
      <c r="C15" s="6">
        <v>46734441</v>
      </c>
      <c r="D15" s="23">
        <v>426850780</v>
      </c>
      <c r="E15" s="24">
        <v>474608249</v>
      </c>
      <c r="F15" s="6">
        <v>460638267</v>
      </c>
      <c r="G15" s="25">
        <v>460638267</v>
      </c>
      <c r="H15" s="26">
        <v>254024595</v>
      </c>
      <c r="I15" s="24">
        <v>463508585</v>
      </c>
      <c r="J15" s="6">
        <v>487688470</v>
      </c>
      <c r="K15" s="25">
        <v>510122464</v>
      </c>
    </row>
    <row r="16" spans="1:11" ht="13.5">
      <c r="A16" s="22" t="s">
        <v>21</v>
      </c>
      <c r="B16" s="6">
        <v>123608708</v>
      </c>
      <c r="C16" s="6">
        <v>2078081</v>
      </c>
      <c r="D16" s="23">
        <v>25758989</v>
      </c>
      <c r="E16" s="24">
        <v>36021812</v>
      </c>
      <c r="F16" s="6">
        <v>39960732</v>
      </c>
      <c r="G16" s="25">
        <v>39960732</v>
      </c>
      <c r="H16" s="26">
        <v>30596126</v>
      </c>
      <c r="I16" s="24">
        <v>30919000</v>
      </c>
      <c r="J16" s="6">
        <v>24197110</v>
      </c>
      <c r="K16" s="25">
        <v>24523588</v>
      </c>
    </row>
    <row r="17" spans="1:11" ht="13.5">
      <c r="A17" s="22" t="s">
        <v>27</v>
      </c>
      <c r="B17" s="6">
        <v>202033555</v>
      </c>
      <c r="C17" s="6">
        <v>13604347</v>
      </c>
      <c r="D17" s="23">
        <v>236468679</v>
      </c>
      <c r="E17" s="24">
        <v>267887598</v>
      </c>
      <c r="F17" s="6">
        <v>242296100</v>
      </c>
      <c r="G17" s="25">
        <v>242296100</v>
      </c>
      <c r="H17" s="26">
        <v>165677541</v>
      </c>
      <c r="I17" s="24">
        <v>269628739</v>
      </c>
      <c r="J17" s="6">
        <v>280774522</v>
      </c>
      <c r="K17" s="25">
        <v>293380626</v>
      </c>
    </row>
    <row r="18" spans="1:11" ht="13.5">
      <c r="A18" s="33" t="s">
        <v>28</v>
      </c>
      <c r="B18" s="34">
        <f>SUM(B11:B17)</f>
        <v>1118919456</v>
      </c>
      <c r="C18" s="35">
        <f aca="true" t="shared" si="1" ref="C18:K18">SUM(C11:C17)</f>
        <v>92453582</v>
      </c>
      <c r="D18" s="36">
        <f t="shared" si="1"/>
        <v>1099186813</v>
      </c>
      <c r="E18" s="34">
        <f t="shared" si="1"/>
        <v>1313896949</v>
      </c>
      <c r="F18" s="35">
        <f t="shared" si="1"/>
        <v>1248376018</v>
      </c>
      <c r="G18" s="37">
        <f t="shared" si="1"/>
        <v>1248376018</v>
      </c>
      <c r="H18" s="38">
        <f t="shared" si="1"/>
        <v>772368428</v>
      </c>
      <c r="I18" s="34">
        <f t="shared" si="1"/>
        <v>1287355041</v>
      </c>
      <c r="J18" s="35">
        <f t="shared" si="1"/>
        <v>1330222573</v>
      </c>
      <c r="K18" s="37">
        <f t="shared" si="1"/>
        <v>1389067581</v>
      </c>
    </row>
    <row r="19" spans="1:11" ht="13.5">
      <c r="A19" s="33" t="s">
        <v>29</v>
      </c>
      <c r="B19" s="39">
        <f>+B10-B18</f>
        <v>-21167021</v>
      </c>
      <c r="C19" s="40">
        <f aca="true" t="shared" si="2" ref="C19:K19">+C10-C18</f>
        <v>63919525</v>
      </c>
      <c r="D19" s="41">
        <f t="shared" si="2"/>
        <v>-47773674</v>
      </c>
      <c r="E19" s="39">
        <f t="shared" si="2"/>
        <v>-44270491</v>
      </c>
      <c r="F19" s="40">
        <f t="shared" si="2"/>
        <v>20582168</v>
      </c>
      <c r="G19" s="42">
        <f t="shared" si="2"/>
        <v>20582168</v>
      </c>
      <c r="H19" s="43">
        <f t="shared" si="2"/>
        <v>391958319</v>
      </c>
      <c r="I19" s="39">
        <f t="shared" si="2"/>
        <v>29352141</v>
      </c>
      <c r="J19" s="40">
        <f t="shared" si="2"/>
        <v>52872354</v>
      </c>
      <c r="K19" s="42">
        <f t="shared" si="2"/>
        <v>65246452</v>
      </c>
    </row>
    <row r="20" spans="1:11" ht="25.5">
      <c r="A20" s="44" t="s">
        <v>30</v>
      </c>
      <c r="B20" s="45">
        <v>35069166</v>
      </c>
      <c r="C20" s="46">
        <v>34271000</v>
      </c>
      <c r="D20" s="47">
        <v>76150622</v>
      </c>
      <c r="E20" s="45">
        <v>89549850</v>
      </c>
      <c r="F20" s="46">
        <v>89549850</v>
      </c>
      <c r="G20" s="48">
        <v>89549850</v>
      </c>
      <c r="H20" s="49">
        <v>125499000</v>
      </c>
      <c r="I20" s="45">
        <v>88938050</v>
      </c>
      <c r="J20" s="46">
        <v>96829700</v>
      </c>
      <c r="K20" s="48">
        <v>102603800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10000000</v>
      </c>
      <c r="G21" s="54">
        <v>10000000</v>
      </c>
      <c r="H21" s="55">
        <v>0</v>
      </c>
      <c r="I21" s="51">
        <v>0</v>
      </c>
      <c r="J21" s="52">
        <v>0</v>
      </c>
      <c r="K21" s="54">
        <v>1</v>
      </c>
    </row>
    <row r="22" spans="1:11" ht="25.5">
      <c r="A22" s="56" t="s">
        <v>105</v>
      </c>
      <c r="B22" s="57">
        <f>SUM(B19:B21)</f>
        <v>13902145</v>
      </c>
      <c r="C22" s="58">
        <f aca="true" t="shared" si="3" ref="C22:K22">SUM(C19:C21)</f>
        <v>98190525</v>
      </c>
      <c r="D22" s="59">
        <f t="shared" si="3"/>
        <v>28376948</v>
      </c>
      <c r="E22" s="57">
        <f t="shared" si="3"/>
        <v>45279359</v>
      </c>
      <c r="F22" s="58">
        <f t="shared" si="3"/>
        <v>120132018</v>
      </c>
      <c r="G22" s="60">
        <f t="shared" si="3"/>
        <v>120132018</v>
      </c>
      <c r="H22" s="61">
        <f t="shared" si="3"/>
        <v>517457319</v>
      </c>
      <c r="I22" s="57">
        <f t="shared" si="3"/>
        <v>118290191</v>
      </c>
      <c r="J22" s="58">
        <f t="shared" si="3"/>
        <v>149702054</v>
      </c>
      <c r="K22" s="60">
        <f t="shared" si="3"/>
        <v>167850253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13902145</v>
      </c>
      <c r="C24" s="40">
        <f aca="true" t="shared" si="4" ref="C24:K24">SUM(C22:C23)</f>
        <v>98190525</v>
      </c>
      <c r="D24" s="41">
        <f t="shared" si="4"/>
        <v>28376948</v>
      </c>
      <c r="E24" s="39">
        <f t="shared" si="4"/>
        <v>45279359</v>
      </c>
      <c r="F24" s="40">
        <f t="shared" si="4"/>
        <v>120132018</v>
      </c>
      <c r="G24" s="42">
        <f t="shared" si="4"/>
        <v>120132018</v>
      </c>
      <c r="H24" s="43">
        <f t="shared" si="4"/>
        <v>517457319</v>
      </c>
      <c r="I24" s="39">
        <f t="shared" si="4"/>
        <v>118290191</v>
      </c>
      <c r="J24" s="40">
        <f t="shared" si="4"/>
        <v>149702054</v>
      </c>
      <c r="K24" s="42">
        <f t="shared" si="4"/>
        <v>167850253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76418008</v>
      </c>
      <c r="C27" s="7">
        <v>19962952</v>
      </c>
      <c r="D27" s="69">
        <v>-2</v>
      </c>
      <c r="E27" s="70">
        <v>142719853</v>
      </c>
      <c r="F27" s="7">
        <v>154392769</v>
      </c>
      <c r="G27" s="71">
        <v>154392769</v>
      </c>
      <c r="H27" s="72">
        <v>94645252</v>
      </c>
      <c r="I27" s="70">
        <v>130973034</v>
      </c>
      <c r="J27" s="7">
        <v>106148700</v>
      </c>
      <c r="K27" s="71">
        <v>112325299</v>
      </c>
    </row>
    <row r="28" spans="1:11" ht="13.5">
      <c r="A28" s="73" t="s">
        <v>34</v>
      </c>
      <c r="B28" s="6">
        <v>35069166</v>
      </c>
      <c r="C28" s="6">
        <v>19838552</v>
      </c>
      <c r="D28" s="23">
        <v>6694</v>
      </c>
      <c r="E28" s="24">
        <v>84749850</v>
      </c>
      <c r="F28" s="6">
        <v>99549851</v>
      </c>
      <c r="G28" s="25">
        <v>99549851</v>
      </c>
      <c r="H28" s="26">
        <v>0</v>
      </c>
      <c r="I28" s="24">
        <v>88938034</v>
      </c>
      <c r="J28" s="6">
        <v>96829700</v>
      </c>
      <c r="K28" s="25">
        <v>102603815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12192208</v>
      </c>
      <c r="C30" s="6">
        <v>0</v>
      </c>
      <c r="D30" s="23">
        <v>-6696</v>
      </c>
      <c r="E30" s="24">
        <v>23450003</v>
      </c>
      <c r="F30" s="6">
        <v>32847676</v>
      </c>
      <c r="G30" s="25">
        <v>32847676</v>
      </c>
      <c r="H30" s="26">
        <v>0</v>
      </c>
      <c r="I30" s="24">
        <v>22000000</v>
      </c>
      <c r="J30" s="6">
        <v>0</v>
      </c>
      <c r="K30" s="25">
        <v>39</v>
      </c>
    </row>
    <row r="31" spans="1:11" ht="13.5">
      <c r="A31" s="22" t="s">
        <v>36</v>
      </c>
      <c r="B31" s="6">
        <v>29156634</v>
      </c>
      <c r="C31" s="6">
        <v>124400</v>
      </c>
      <c r="D31" s="23">
        <v>0</v>
      </c>
      <c r="E31" s="24">
        <v>34520000</v>
      </c>
      <c r="F31" s="6">
        <v>21995242</v>
      </c>
      <c r="G31" s="25">
        <v>21995242</v>
      </c>
      <c r="H31" s="26">
        <v>0</v>
      </c>
      <c r="I31" s="24">
        <v>20035000</v>
      </c>
      <c r="J31" s="6">
        <v>9319000</v>
      </c>
      <c r="K31" s="25">
        <v>9721445</v>
      </c>
    </row>
    <row r="32" spans="1:11" ht="13.5">
      <c r="A32" s="33" t="s">
        <v>37</v>
      </c>
      <c r="B32" s="7">
        <f>SUM(B28:B31)</f>
        <v>76418008</v>
      </c>
      <c r="C32" s="7">
        <f aca="true" t="shared" si="5" ref="C32:K32">SUM(C28:C31)</f>
        <v>19962952</v>
      </c>
      <c r="D32" s="69">
        <f t="shared" si="5"/>
        <v>-2</v>
      </c>
      <c r="E32" s="70">
        <f t="shared" si="5"/>
        <v>142719853</v>
      </c>
      <c r="F32" s="7">
        <f t="shared" si="5"/>
        <v>154392769</v>
      </c>
      <c r="G32" s="71">
        <f t="shared" si="5"/>
        <v>154392769</v>
      </c>
      <c r="H32" s="72">
        <f t="shared" si="5"/>
        <v>0</v>
      </c>
      <c r="I32" s="70">
        <f t="shared" si="5"/>
        <v>130973034</v>
      </c>
      <c r="J32" s="7">
        <f t="shared" si="5"/>
        <v>106148700</v>
      </c>
      <c r="K32" s="71">
        <f t="shared" si="5"/>
        <v>112325299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453851603</v>
      </c>
      <c r="C35" s="6">
        <v>18755754</v>
      </c>
      <c r="D35" s="23">
        <v>-135967288</v>
      </c>
      <c r="E35" s="24">
        <v>466057613</v>
      </c>
      <c r="F35" s="6">
        <v>538827398</v>
      </c>
      <c r="G35" s="25">
        <v>538827398</v>
      </c>
      <c r="H35" s="26">
        <v>415358272</v>
      </c>
      <c r="I35" s="24">
        <v>465244041</v>
      </c>
      <c r="J35" s="6">
        <v>467485543</v>
      </c>
      <c r="K35" s="25">
        <v>469243157</v>
      </c>
    </row>
    <row r="36" spans="1:11" ht="13.5">
      <c r="A36" s="22" t="s">
        <v>40</v>
      </c>
      <c r="B36" s="6">
        <v>1810094273</v>
      </c>
      <c r="C36" s="6">
        <v>66962952</v>
      </c>
      <c r="D36" s="23">
        <v>41330389</v>
      </c>
      <c r="E36" s="24">
        <v>1856188380</v>
      </c>
      <c r="F36" s="6">
        <v>2045245699</v>
      </c>
      <c r="G36" s="25">
        <v>2045245699</v>
      </c>
      <c r="H36" s="26">
        <v>44665990</v>
      </c>
      <c r="I36" s="24">
        <v>1977531938</v>
      </c>
      <c r="J36" s="6">
        <v>2119805369</v>
      </c>
      <c r="K36" s="25">
        <v>2265111371</v>
      </c>
    </row>
    <row r="37" spans="1:11" ht="13.5">
      <c r="A37" s="22" t="s">
        <v>41</v>
      </c>
      <c r="B37" s="6">
        <v>276292007</v>
      </c>
      <c r="C37" s="6">
        <v>-11820711</v>
      </c>
      <c r="D37" s="23">
        <v>3408032</v>
      </c>
      <c r="E37" s="24">
        <v>286888511</v>
      </c>
      <c r="F37" s="6">
        <v>286888510</v>
      </c>
      <c r="G37" s="25">
        <v>286888510</v>
      </c>
      <c r="H37" s="26">
        <v>57479004</v>
      </c>
      <c r="I37" s="24">
        <v>318852673</v>
      </c>
      <c r="J37" s="6">
        <v>324400249</v>
      </c>
      <c r="K37" s="25">
        <v>328467505</v>
      </c>
    </row>
    <row r="38" spans="1:11" ht="13.5">
      <c r="A38" s="22" t="s">
        <v>42</v>
      </c>
      <c r="B38" s="6">
        <v>194648661</v>
      </c>
      <c r="C38" s="6">
        <v>0</v>
      </c>
      <c r="D38" s="23">
        <v>155509950</v>
      </c>
      <c r="E38" s="24">
        <v>199721164</v>
      </c>
      <c r="F38" s="6">
        <v>199721163</v>
      </c>
      <c r="G38" s="25">
        <v>199721163</v>
      </c>
      <c r="H38" s="26">
        <v>4350716</v>
      </c>
      <c r="I38" s="24">
        <v>232079631</v>
      </c>
      <c r="J38" s="6">
        <v>218561986</v>
      </c>
      <c r="K38" s="25">
        <v>203836054</v>
      </c>
    </row>
    <row r="39" spans="1:11" ht="13.5">
      <c r="A39" s="22" t="s">
        <v>43</v>
      </c>
      <c r="B39" s="6">
        <v>1793005208</v>
      </c>
      <c r="C39" s="6">
        <v>-651108</v>
      </c>
      <c r="D39" s="23">
        <v>-281931829</v>
      </c>
      <c r="E39" s="24">
        <v>1790356959</v>
      </c>
      <c r="F39" s="6">
        <v>1977331406</v>
      </c>
      <c r="G39" s="25">
        <v>1977331406</v>
      </c>
      <c r="H39" s="26">
        <v>-119262777</v>
      </c>
      <c r="I39" s="24">
        <v>1891843675</v>
      </c>
      <c r="J39" s="6">
        <v>2044328677</v>
      </c>
      <c r="K39" s="25">
        <v>2202050970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143421916</v>
      </c>
      <c r="C42" s="6">
        <v>0</v>
      </c>
      <c r="D42" s="23">
        <v>0</v>
      </c>
      <c r="E42" s="24">
        <v>0</v>
      </c>
      <c r="F42" s="6">
        <v>1224864212</v>
      </c>
      <c r="G42" s="25">
        <v>1224864212</v>
      </c>
      <c r="H42" s="26">
        <v>0</v>
      </c>
      <c r="I42" s="24">
        <v>1261310008</v>
      </c>
      <c r="J42" s="6">
        <v>1328980785</v>
      </c>
      <c r="K42" s="25">
        <v>1399063008</v>
      </c>
    </row>
    <row r="43" spans="1:11" ht="13.5">
      <c r="A43" s="22" t="s">
        <v>46</v>
      </c>
      <c r="B43" s="6">
        <v>-135101357</v>
      </c>
      <c r="C43" s="6">
        <v>-47000000</v>
      </c>
      <c r="D43" s="23">
        <v>-32513023</v>
      </c>
      <c r="E43" s="24">
        <v>45634400</v>
      </c>
      <c r="F43" s="6">
        <v>145067526</v>
      </c>
      <c r="G43" s="25">
        <v>145067526</v>
      </c>
      <c r="H43" s="26">
        <v>-49979262</v>
      </c>
      <c r="I43" s="24">
        <v>-115555377</v>
      </c>
      <c r="J43" s="6">
        <v>-106544295</v>
      </c>
      <c r="K43" s="25">
        <v>-112868625</v>
      </c>
    </row>
    <row r="44" spans="1:11" ht="13.5">
      <c r="A44" s="22" t="s">
        <v>47</v>
      </c>
      <c r="B44" s="6">
        <v>-31247404</v>
      </c>
      <c r="C44" s="6">
        <v>150166</v>
      </c>
      <c r="D44" s="23">
        <v>0</v>
      </c>
      <c r="E44" s="24">
        <v>29382508</v>
      </c>
      <c r="F44" s="6">
        <v>20324045</v>
      </c>
      <c r="G44" s="25">
        <v>20324045</v>
      </c>
      <c r="H44" s="26">
        <v>-2200</v>
      </c>
      <c r="I44" s="24">
        <v>28752677</v>
      </c>
      <c r="J44" s="6">
        <v>209544</v>
      </c>
      <c r="K44" s="25">
        <v>209544</v>
      </c>
    </row>
    <row r="45" spans="1:11" ht="13.5">
      <c r="A45" s="33" t="s">
        <v>48</v>
      </c>
      <c r="B45" s="7">
        <v>32550517</v>
      </c>
      <c r="C45" s="7">
        <v>-46849834</v>
      </c>
      <c r="D45" s="69">
        <v>-25022358</v>
      </c>
      <c r="E45" s="70">
        <v>86474398</v>
      </c>
      <c r="F45" s="7">
        <v>1421596094</v>
      </c>
      <c r="G45" s="71">
        <v>1421596094</v>
      </c>
      <c r="H45" s="72">
        <v>0</v>
      </c>
      <c r="I45" s="70">
        <v>1218018160</v>
      </c>
      <c r="J45" s="7">
        <v>1298584619</v>
      </c>
      <c r="K45" s="71">
        <v>1442863140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57724796</v>
      </c>
      <c r="C48" s="6">
        <v>54138912</v>
      </c>
      <c r="D48" s="23">
        <v>104793601</v>
      </c>
      <c r="E48" s="24">
        <v>41119446</v>
      </c>
      <c r="F48" s="6">
        <v>113889231</v>
      </c>
      <c r="G48" s="25">
        <v>113889231</v>
      </c>
      <c r="H48" s="26">
        <v>6126348</v>
      </c>
      <c r="I48" s="24">
        <v>65995950</v>
      </c>
      <c r="J48" s="6">
        <v>69195545</v>
      </c>
      <c r="K48" s="25">
        <v>72615105</v>
      </c>
    </row>
    <row r="49" spans="1:11" ht="13.5">
      <c r="A49" s="22" t="s">
        <v>51</v>
      </c>
      <c r="B49" s="6">
        <f>+B75</f>
        <v>-134472732.86374485</v>
      </c>
      <c r="C49" s="6">
        <f aca="true" t="shared" si="6" ref="C49:K49">+C75</f>
        <v>57601333</v>
      </c>
      <c r="D49" s="23">
        <f t="shared" si="6"/>
        <v>81729880</v>
      </c>
      <c r="E49" s="24">
        <f t="shared" si="6"/>
        <v>319211593</v>
      </c>
      <c r="F49" s="6">
        <f t="shared" si="6"/>
        <v>-62897700.93049747</v>
      </c>
      <c r="G49" s="25">
        <f t="shared" si="6"/>
        <v>-62897700.93049747</v>
      </c>
      <c r="H49" s="26">
        <f t="shared" si="6"/>
        <v>118632774</v>
      </c>
      <c r="I49" s="24">
        <f t="shared" si="6"/>
        <v>-5102531.072011709</v>
      </c>
      <c r="J49" s="6">
        <f t="shared" si="6"/>
        <v>1853114.6861140132</v>
      </c>
      <c r="K49" s="25">
        <f t="shared" si="6"/>
        <v>7923447.7741164565</v>
      </c>
    </row>
    <row r="50" spans="1:11" ht="13.5">
      <c r="A50" s="33" t="s">
        <v>52</v>
      </c>
      <c r="B50" s="7">
        <f>+B48-B49</f>
        <v>192197528.86374485</v>
      </c>
      <c r="C50" s="7">
        <f aca="true" t="shared" si="7" ref="C50:K50">+C48-C49</f>
        <v>-3462421</v>
      </c>
      <c r="D50" s="69">
        <f t="shared" si="7"/>
        <v>23063721</v>
      </c>
      <c r="E50" s="70">
        <f t="shared" si="7"/>
        <v>-278092147</v>
      </c>
      <c r="F50" s="7">
        <f t="shared" si="7"/>
        <v>176786931.93049747</v>
      </c>
      <c r="G50" s="71">
        <f t="shared" si="7"/>
        <v>176786931.93049747</v>
      </c>
      <c r="H50" s="72">
        <f t="shared" si="7"/>
        <v>-112506426</v>
      </c>
      <c r="I50" s="70">
        <f t="shared" si="7"/>
        <v>71098481.07201171</v>
      </c>
      <c r="J50" s="7">
        <f t="shared" si="7"/>
        <v>67342430.31388599</v>
      </c>
      <c r="K50" s="71">
        <f t="shared" si="7"/>
        <v>64691657.22588354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1710752575</v>
      </c>
      <c r="C53" s="6">
        <v>19962952</v>
      </c>
      <c r="D53" s="23">
        <v>-38182634</v>
      </c>
      <c r="E53" s="24">
        <v>1798111093</v>
      </c>
      <c r="F53" s="6">
        <v>2011367076</v>
      </c>
      <c r="G53" s="25">
        <v>2011367076</v>
      </c>
      <c r="H53" s="26">
        <v>94645252</v>
      </c>
      <c r="I53" s="24">
        <v>1955535988</v>
      </c>
      <c r="J53" s="6">
        <v>2095609824</v>
      </c>
      <c r="K53" s="25">
        <v>2238496269</v>
      </c>
    </row>
    <row r="54" spans="1:11" ht="13.5">
      <c r="A54" s="22" t="s">
        <v>55</v>
      </c>
      <c r="B54" s="6">
        <v>130212947</v>
      </c>
      <c r="C54" s="6">
        <v>0</v>
      </c>
      <c r="D54" s="23">
        <v>127724092</v>
      </c>
      <c r="E54" s="24">
        <v>134196513</v>
      </c>
      <c r="F54" s="6">
        <v>130083000</v>
      </c>
      <c r="G54" s="25">
        <v>130083000</v>
      </c>
      <c r="H54" s="26">
        <v>45337</v>
      </c>
      <c r="I54" s="24">
        <v>132970807</v>
      </c>
      <c r="J54" s="6">
        <v>130548742</v>
      </c>
      <c r="K54" s="25">
        <v>136675541</v>
      </c>
    </row>
    <row r="55" spans="1:11" ht="13.5">
      <c r="A55" s="22" t="s">
        <v>56</v>
      </c>
      <c r="B55" s="6">
        <v>26759823</v>
      </c>
      <c r="C55" s="6">
        <v>19775350</v>
      </c>
      <c r="D55" s="23">
        <v>-2</v>
      </c>
      <c r="E55" s="24">
        <v>45409467</v>
      </c>
      <c r="F55" s="6">
        <v>74629787</v>
      </c>
      <c r="G55" s="25">
        <v>74629787</v>
      </c>
      <c r="H55" s="26">
        <v>55544063</v>
      </c>
      <c r="I55" s="24">
        <v>106938034</v>
      </c>
      <c r="J55" s="6">
        <v>96829700</v>
      </c>
      <c r="K55" s="25">
        <v>102603820</v>
      </c>
    </row>
    <row r="56" spans="1:11" ht="13.5">
      <c r="A56" s="22" t="s">
        <v>57</v>
      </c>
      <c r="B56" s="6">
        <v>35243497</v>
      </c>
      <c r="C56" s="6">
        <v>4409979</v>
      </c>
      <c r="D56" s="23">
        <v>61351842</v>
      </c>
      <c r="E56" s="24">
        <v>49341421</v>
      </c>
      <c r="F56" s="6">
        <v>37224812</v>
      </c>
      <c r="G56" s="25">
        <v>37224812</v>
      </c>
      <c r="H56" s="26">
        <v>20770526</v>
      </c>
      <c r="I56" s="24">
        <v>56241085</v>
      </c>
      <c r="J56" s="6">
        <v>58828470</v>
      </c>
      <c r="K56" s="25">
        <v>61534896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4843000</v>
      </c>
      <c r="C59" s="6">
        <v>5011000</v>
      </c>
      <c r="D59" s="23">
        <v>5011000</v>
      </c>
      <c r="E59" s="24">
        <v>5300000</v>
      </c>
      <c r="F59" s="6">
        <v>5300000</v>
      </c>
      <c r="G59" s="25">
        <v>5300000</v>
      </c>
      <c r="H59" s="26">
        <v>5300000</v>
      </c>
      <c r="I59" s="24">
        <v>5300000</v>
      </c>
      <c r="J59" s="6">
        <v>5300000</v>
      </c>
      <c r="K59" s="25">
        <v>4000000</v>
      </c>
    </row>
    <row r="60" spans="1:11" ht="13.5">
      <c r="A60" s="90" t="s">
        <v>60</v>
      </c>
      <c r="B60" s="6">
        <v>21826516</v>
      </c>
      <c r="C60" s="6">
        <v>39488615</v>
      </c>
      <c r="D60" s="23">
        <v>39138173</v>
      </c>
      <c r="E60" s="24">
        <v>36170000</v>
      </c>
      <c r="F60" s="6">
        <v>36170000</v>
      </c>
      <c r="G60" s="25">
        <v>36170000</v>
      </c>
      <c r="H60" s="26">
        <v>1011978</v>
      </c>
      <c r="I60" s="24">
        <v>36400000</v>
      </c>
      <c r="J60" s="6">
        <v>38074400</v>
      </c>
      <c r="K60" s="25">
        <v>39825822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23511</v>
      </c>
      <c r="C62" s="98">
        <v>23511</v>
      </c>
      <c r="D62" s="99">
        <v>23511</v>
      </c>
      <c r="E62" s="97">
        <v>23511</v>
      </c>
      <c r="F62" s="98">
        <v>23511</v>
      </c>
      <c r="G62" s="99">
        <v>23511</v>
      </c>
      <c r="H62" s="100">
        <v>23511</v>
      </c>
      <c r="I62" s="97">
        <v>23511</v>
      </c>
      <c r="J62" s="98">
        <v>23511</v>
      </c>
      <c r="K62" s="99">
        <v>23511</v>
      </c>
    </row>
    <row r="63" spans="1:11" ht="13.5">
      <c r="A63" s="96" t="s">
        <v>63</v>
      </c>
      <c r="B63" s="97">
        <v>27058</v>
      </c>
      <c r="C63" s="98">
        <v>27058</v>
      </c>
      <c r="D63" s="99">
        <v>27058</v>
      </c>
      <c r="E63" s="97">
        <v>27058</v>
      </c>
      <c r="F63" s="98">
        <v>27058</v>
      </c>
      <c r="G63" s="99">
        <v>27058</v>
      </c>
      <c r="H63" s="100">
        <v>27058</v>
      </c>
      <c r="I63" s="97">
        <v>27058</v>
      </c>
      <c r="J63" s="98">
        <v>27058</v>
      </c>
      <c r="K63" s="99">
        <v>27058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100150</v>
      </c>
      <c r="C65" s="98">
        <v>99992</v>
      </c>
      <c r="D65" s="99">
        <v>99992</v>
      </c>
      <c r="E65" s="97">
        <v>99992</v>
      </c>
      <c r="F65" s="98">
        <v>99992</v>
      </c>
      <c r="G65" s="99">
        <v>99992</v>
      </c>
      <c r="H65" s="100">
        <v>99992</v>
      </c>
      <c r="I65" s="97">
        <v>99992</v>
      </c>
      <c r="J65" s="98">
        <v>99992</v>
      </c>
      <c r="K65" s="99">
        <v>99992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0.9099851927742426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0.8730174875463804</v>
      </c>
      <c r="G70" s="5">
        <f t="shared" si="8"/>
        <v>0.8730174875463804</v>
      </c>
      <c r="H70" s="5">
        <f t="shared" si="8"/>
        <v>0</v>
      </c>
      <c r="I70" s="5">
        <f t="shared" si="8"/>
        <v>0.8621822873078153</v>
      </c>
      <c r="J70" s="5">
        <f t="shared" si="8"/>
        <v>0.8622196387572244</v>
      </c>
      <c r="K70" s="5">
        <f t="shared" si="8"/>
        <v>0.8622572359440248</v>
      </c>
    </row>
    <row r="71" spans="1:11" ht="12.75" hidden="1">
      <c r="A71" s="2" t="s">
        <v>108</v>
      </c>
      <c r="B71" s="2">
        <f>+B83</f>
        <v>577936569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718074611</v>
      </c>
      <c r="G71" s="2">
        <f t="shared" si="9"/>
        <v>718074611</v>
      </c>
      <c r="H71" s="2">
        <f t="shared" si="9"/>
        <v>0</v>
      </c>
      <c r="I71" s="2">
        <f t="shared" si="9"/>
        <v>728408008</v>
      </c>
      <c r="J71" s="2">
        <f t="shared" si="9"/>
        <v>761961585</v>
      </c>
      <c r="K71" s="2">
        <f t="shared" si="9"/>
        <v>797061067</v>
      </c>
    </row>
    <row r="72" spans="1:11" ht="12.75" hidden="1">
      <c r="A72" s="2" t="s">
        <v>109</v>
      </c>
      <c r="B72" s="2">
        <f>+B77</f>
        <v>635105465</v>
      </c>
      <c r="C72" s="2">
        <f aca="true" t="shared" si="10" ref="C72:K72">+C77</f>
        <v>147163304</v>
      </c>
      <c r="D72" s="2">
        <f t="shared" si="10"/>
        <v>1008276789</v>
      </c>
      <c r="E72" s="2">
        <f t="shared" si="10"/>
        <v>829525308</v>
      </c>
      <c r="F72" s="2">
        <f t="shared" si="10"/>
        <v>822520306</v>
      </c>
      <c r="G72" s="2">
        <f t="shared" si="10"/>
        <v>822520306</v>
      </c>
      <c r="H72" s="2">
        <f t="shared" si="10"/>
        <v>721913169</v>
      </c>
      <c r="I72" s="2">
        <f t="shared" si="10"/>
        <v>844842232</v>
      </c>
      <c r="J72" s="2">
        <f t="shared" si="10"/>
        <v>883720981</v>
      </c>
      <c r="K72" s="2">
        <f t="shared" si="10"/>
        <v>924388957</v>
      </c>
    </row>
    <row r="73" spans="1:11" ht="12.75" hidden="1">
      <c r="A73" s="2" t="s">
        <v>110</v>
      </c>
      <c r="B73" s="2">
        <f>+B74</f>
        <v>-511127323.6666665</v>
      </c>
      <c r="C73" s="2">
        <f aca="true" t="shared" si="11" ref="C73:K73">+(C78+C80+C81+C82)-(B78+B80+B81+B82)</f>
        <v>-394931039</v>
      </c>
      <c r="D73" s="2">
        <f t="shared" si="11"/>
        <v>-222012524</v>
      </c>
      <c r="E73" s="2">
        <f t="shared" si="11"/>
        <v>648083699</v>
      </c>
      <c r="F73" s="2">
        <f>+(F78+F80+F81+F82)-(D78+D80+D81+D82)</f>
        <v>648083699</v>
      </c>
      <c r="G73" s="2">
        <f>+(G78+G80+G81+G82)-(D78+D80+D81+D82)</f>
        <v>648083699</v>
      </c>
      <c r="H73" s="2">
        <f>+(H78+H80+H81+H82)-(D78+D80+D81+D82)</f>
        <v>568189991</v>
      </c>
      <c r="I73" s="2">
        <f>+(I78+I80+I81+I82)-(E78+E80+E81+E82)</f>
        <v>-35932772</v>
      </c>
      <c r="J73" s="2">
        <f t="shared" si="11"/>
        <v>267062</v>
      </c>
      <c r="K73" s="2">
        <f t="shared" si="11"/>
        <v>-265553</v>
      </c>
    </row>
    <row r="74" spans="1:11" ht="12.75" hidden="1">
      <c r="A74" s="2" t="s">
        <v>111</v>
      </c>
      <c r="B74" s="2">
        <f>+TREND(C74:E74)</f>
        <v>-511127323.6666665</v>
      </c>
      <c r="C74" s="2">
        <f>+C73</f>
        <v>-394931039</v>
      </c>
      <c r="D74" s="2">
        <f aca="true" t="shared" si="12" ref="D74:K74">+D73</f>
        <v>-222012524</v>
      </c>
      <c r="E74" s="2">
        <f t="shared" si="12"/>
        <v>648083699</v>
      </c>
      <c r="F74" s="2">
        <f t="shared" si="12"/>
        <v>648083699</v>
      </c>
      <c r="G74" s="2">
        <f t="shared" si="12"/>
        <v>648083699</v>
      </c>
      <c r="H74" s="2">
        <f t="shared" si="12"/>
        <v>568189991</v>
      </c>
      <c r="I74" s="2">
        <f t="shared" si="12"/>
        <v>-35932772</v>
      </c>
      <c r="J74" s="2">
        <f t="shared" si="12"/>
        <v>267062</v>
      </c>
      <c r="K74" s="2">
        <f t="shared" si="12"/>
        <v>-265553</v>
      </c>
    </row>
    <row r="75" spans="1:11" ht="12.75" hidden="1">
      <c r="A75" s="2" t="s">
        <v>112</v>
      </c>
      <c r="B75" s="2">
        <f>+B84-(((B80+B81+B78)*B70)-B79)</f>
        <v>-134472732.86374485</v>
      </c>
      <c r="C75" s="2">
        <f aca="true" t="shared" si="13" ref="C75:K75">+C84-(((C80+C81+C78)*C70)-C79)</f>
        <v>57601333</v>
      </c>
      <c r="D75" s="2">
        <f t="shared" si="13"/>
        <v>81729880</v>
      </c>
      <c r="E75" s="2">
        <f t="shared" si="13"/>
        <v>319211593</v>
      </c>
      <c r="F75" s="2">
        <f t="shared" si="13"/>
        <v>-62897700.93049747</v>
      </c>
      <c r="G75" s="2">
        <f t="shared" si="13"/>
        <v>-62897700.93049747</v>
      </c>
      <c r="H75" s="2">
        <f t="shared" si="13"/>
        <v>118632774</v>
      </c>
      <c r="I75" s="2">
        <f t="shared" si="13"/>
        <v>-5102531.072011709</v>
      </c>
      <c r="J75" s="2">
        <f t="shared" si="13"/>
        <v>1853114.6861140132</v>
      </c>
      <c r="K75" s="2">
        <f t="shared" si="13"/>
        <v>7923447.7741164565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635105465</v>
      </c>
      <c r="C77" s="3">
        <v>147163304</v>
      </c>
      <c r="D77" s="3">
        <v>1008276789</v>
      </c>
      <c r="E77" s="3">
        <v>829525308</v>
      </c>
      <c r="F77" s="3">
        <v>822520306</v>
      </c>
      <c r="G77" s="3">
        <v>822520306</v>
      </c>
      <c r="H77" s="3">
        <v>721913169</v>
      </c>
      <c r="I77" s="3">
        <v>844842232</v>
      </c>
      <c r="J77" s="3">
        <v>883720981</v>
      </c>
      <c r="K77" s="3">
        <v>924388957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235479819</v>
      </c>
      <c r="C79" s="3">
        <v>-7906618</v>
      </c>
      <c r="D79" s="3">
        <v>3408032</v>
      </c>
      <c r="E79" s="3">
        <v>247511223</v>
      </c>
      <c r="F79" s="3">
        <v>247511222</v>
      </c>
      <c r="G79" s="3">
        <v>247511222</v>
      </c>
      <c r="H79" s="3">
        <v>57476804</v>
      </c>
      <c r="I79" s="3">
        <v>277304930</v>
      </c>
      <c r="J79" s="3">
        <v>281466596</v>
      </c>
      <c r="K79" s="3">
        <v>284047064</v>
      </c>
    </row>
    <row r="80" spans="1:11" ht="12.75" hidden="1">
      <c r="A80" s="1" t="s">
        <v>69</v>
      </c>
      <c r="B80" s="3">
        <v>107035129</v>
      </c>
      <c r="C80" s="3">
        <v>3896512</v>
      </c>
      <c r="D80" s="3">
        <v>-204047225</v>
      </c>
      <c r="E80" s="3">
        <v>136462653</v>
      </c>
      <c r="F80" s="3">
        <v>136462653</v>
      </c>
      <c r="G80" s="3">
        <v>136462653</v>
      </c>
      <c r="H80" s="3">
        <v>362558579</v>
      </c>
      <c r="I80" s="3">
        <v>99048522</v>
      </c>
      <c r="J80" s="3">
        <v>97016254</v>
      </c>
      <c r="K80" s="3">
        <v>94420986</v>
      </c>
    </row>
    <row r="81" spans="1:11" ht="12.75" hidden="1">
      <c r="A81" s="1" t="s">
        <v>70</v>
      </c>
      <c r="B81" s="3">
        <v>299512752</v>
      </c>
      <c r="C81" s="3">
        <v>7720330</v>
      </c>
      <c r="D81" s="3">
        <v>-6348457</v>
      </c>
      <c r="E81" s="3">
        <v>301225364</v>
      </c>
      <c r="F81" s="3">
        <v>301225364</v>
      </c>
      <c r="G81" s="3">
        <v>301225364</v>
      </c>
      <c r="H81" s="3">
        <v>-4764270</v>
      </c>
      <c r="I81" s="3">
        <v>302706723</v>
      </c>
      <c r="J81" s="3">
        <v>305006053</v>
      </c>
      <c r="K81" s="3">
        <v>307335768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577936569</v>
      </c>
      <c r="C83" s="3">
        <v>0</v>
      </c>
      <c r="D83" s="3">
        <v>0</v>
      </c>
      <c r="E83" s="3">
        <v>0</v>
      </c>
      <c r="F83" s="3">
        <v>718074611</v>
      </c>
      <c r="G83" s="3">
        <v>718074611</v>
      </c>
      <c r="H83" s="3">
        <v>0</v>
      </c>
      <c r="I83" s="3">
        <v>728408008</v>
      </c>
      <c r="J83" s="3">
        <v>761961585</v>
      </c>
      <c r="K83" s="3">
        <v>797061067</v>
      </c>
    </row>
    <row r="84" spans="1:11" ht="12.75" hidden="1">
      <c r="A84" s="1" t="s">
        <v>73</v>
      </c>
      <c r="B84" s="3">
        <v>0</v>
      </c>
      <c r="C84" s="3">
        <v>65507951</v>
      </c>
      <c r="D84" s="3">
        <v>78321848</v>
      </c>
      <c r="E84" s="3">
        <v>71700370</v>
      </c>
      <c r="F84" s="3">
        <v>71700370</v>
      </c>
      <c r="G84" s="3">
        <v>71700370</v>
      </c>
      <c r="H84" s="3">
        <v>61155970</v>
      </c>
      <c r="I84" s="3">
        <v>63978795</v>
      </c>
      <c r="J84" s="3">
        <v>67018047</v>
      </c>
      <c r="K84" s="3">
        <v>70294052</v>
      </c>
    </row>
    <row r="85" spans="1:11" ht="12.75" hidden="1">
      <c r="A85" s="1" t="s">
        <v>74</v>
      </c>
      <c r="B85" s="3">
        <v>0</v>
      </c>
      <c r="C85" s="3">
        <v>0</v>
      </c>
      <c r="D85" s="3">
        <v>383822364</v>
      </c>
      <c r="E85" s="3">
        <v>344810128</v>
      </c>
      <c r="F85" s="3">
        <v>344810128</v>
      </c>
      <c r="G85" s="3">
        <v>344810128</v>
      </c>
      <c r="H85" s="3">
        <v>344810128</v>
      </c>
      <c r="I85" s="3">
        <v>241367000</v>
      </c>
      <c r="J85" s="3">
        <v>144820000</v>
      </c>
      <c r="K85" s="3">
        <v>86892000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89202967</v>
      </c>
      <c r="C5" s="6">
        <v>106413633</v>
      </c>
      <c r="D5" s="23">
        <v>110617438</v>
      </c>
      <c r="E5" s="24">
        <v>139526002</v>
      </c>
      <c r="F5" s="6">
        <v>139526002</v>
      </c>
      <c r="G5" s="25">
        <v>139526002</v>
      </c>
      <c r="H5" s="26">
        <v>115184885</v>
      </c>
      <c r="I5" s="24">
        <v>139526000</v>
      </c>
      <c r="J5" s="6">
        <v>146223238</v>
      </c>
      <c r="K5" s="25">
        <v>153241957</v>
      </c>
    </row>
    <row r="6" spans="1:11" ht="13.5">
      <c r="A6" s="22" t="s">
        <v>19</v>
      </c>
      <c r="B6" s="6">
        <v>96911099</v>
      </c>
      <c r="C6" s="6">
        <v>119841228</v>
      </c>
      <c r="D6" s="23">
        <v>111557659</v>
      </c>
      <c r="E6" s="24">
        <v>159709793</v>
      </c>
      <c r="F6" s="6">
        <v>159709793</v>
      </c>
      <c r="G6" s="25">
        <v>159709793</v>
      </c>
      <c r="H6" s="26">
        <v>194217618</v>
      </c>
      <c r="I6" s="24">
        <v>171195451</v>
      </c>
      <c r="J6" s="6">
        <v>180013144</v>
      </c>
      <c r="K6" s="25">
        <v>195126979</v>
      </c>
    </row>
    <row r="7" spans="1:11" ht="13.5">
      <c r="A7" s="22" t="s">
        <v>20</v>
      </c>
      <c r="B7" s="6">
        <v>518238</v>
      </c>
      <c r="C7" s="6">
        <v>2071406</v>
      </c>
      <c r="D7" s="23">
        <v>2334670</v>
      </c>
      <c r="E7" s="24">
        <v>2202135</v>
      </c>
      <c r="F7" s="6">
        <v>2702135</v>
      </c>
      <c r="G7" s="25">
        <v>2702135</v>
      </c>
      <c r="H7" s="26">
        <v>2448578</v>
      </c>
      <c r="I7" s="24">
        <v>2702136</v>
      </c>
      <c r="J7" s="6">
        <v>2831839</v>
      </c>
      <c r="K7" s="25">
        <v>2967767</v>
      </c>
    </row>
    <row r="8" spans="1:11" ht="13.5">
      <c r="A8" s="22" t="s">
        <v>21</v>
      </c>
      <c r="B8" s="6">
        <v>116502507</v>
      </c>
      <c r="C8" s="6">
        <v>129801888</v>
      </c>
      <c r="D8" s="23">
        <v>137671802</v>
      </c>
      <c r="E8" s="24">
        <v>156352300</v>
      </c>
      <c r="F8" s="6">
        <v>156650300</v>
      </c>
      <c r="G8" s="25">
        <v>156650300</v>
      </c>
      <c r="H8" s="26">
        <v>68317747</v>
      </c>
      <c r="I8" s="24">
        <v>173540550</v>
      </c>
      <c r="J8" s="6">
        <v>188075300</v>
      </c>
      <c r="K8" s="25">
        <v>199130350</v>
      </c>
    </row>
    <row r="9" spans="1:11" ht="13.5">
      <c r="A9" s="22" t="s">
        <v>22</v>
      </c>
      <c r="B9" s="6">
        <v>26275291</v>
      </c>
      <c r="C9" s="6">
        <v>39843503</v>
      </c>
      <c r="D9" s="23">
        <v>100918394</v>
      </c>
      <c r="E9" s="24">
        <v>89203631</v>
      </c>
      <c r="F9" s="6">
        <v>84271291</v>
      </c>
      <c r="G9" s="25">
        <v>84271291</v>
      </c>
      <c r="H9" s="26">
        <v>49212124</v>
      </c>
      <c r="I9" s="24">
        <v>96998622</v>
      </c>
      <c r="J9" s="6">
        <v>90385984</v>
      </c>
      <c r="K9" s="25">
        <v>94724368</v>
      </c>
    </row>
    <row r="10" spans="1:11" ht="25.5">
      <c r="A10" s="27" t="s">
        <v>102</v>
      </c>
      <c r="B10" s="28">
        <f>SUM(B5:B9)</f>
        <v>329410102</v>
      </c>
      <c r="C10" s="29">
        <f aca="true" t="shared" si="0" ref="C10:K10">SUM(C5:C9)</f>
        <v>397971658</v>
      </c>
      <c r="D10" s="30">
        <f t="shared" si="0"/>
        <v>463099963</v>
      </c>
      <c r="E10" s="28">
        <f t="shared" si="0"/>
        <v>546993861</v>
      </c>
      <c r="F10" s="29">
        <f t="shared" si="0"/>
        <v>542859521</v>
      </c>
      <c r="G10" s="31">
        <f t="shared" si="0"/>
        <v>542859521</v>
      </c>
      <c r="H10" s="32">
        <f t="shared" si="0"/>
        <v>429380952</v>
      </c>
      <c r="I10" s="28">
        <f t="shared" si="0"/>
        <v>583962759</v>
      </c>
      <c r="J10" s="29">
        <f t="shared" si="0"/>
        <v>607529505</v>
      </c>
      <c r="K10" s="31">
        <f t="shared" si="0"/>
        <v>645191421</v>
      </c>
    </row>
    <row r="11" spans="1:11" ht="13.5">
      <c r="A11" s="22" t="s">
        <v>23</v>
      </c>
      <c r="B11" s="6">
        <v>122185716</v>
      </c>
      <c r="C11" s="6">
        <v>127141830</v>
      </c>
      <c r="D11" s="23">
        <v>128891558</v>
      </c>
      <c r="E11" s="24">
        <v>158214468</v>
      </c>
      <c r="F11" s="6">
        <v>157720426</v>
      </c>
      <c r="G11" s="25">
        <v>157720426</v>
      </c>
      <c r="H11" s="26">
        <v>108109290</v>
      </c>
      <c r="I11" s="24">
        <v>167896707</v>
      </c>
      <c r="J11" s="6">
        <v>177815357</v>
      </c>
      <c r="K11" s="25">
        <v>188328145</v>
      </c>
    </row>
    <row r="12" spans="1:11" ht="13.5">
      <c r="A12" s="22" t="s">
        <v>24</v>
      </c>
      <c r="B12" s="6">
        <v>12737754</v>
      </c>
      <c r="C12" s="6">
        <v>14451899</v>
      </c>
      <c r="D12" s="23">
        <v>17227268</v>
      </c>
      <c r="E12" s="24">
        <v>18868469</v>
      </c>
      <c r="F12" s="6">
        <v>18868469</v>
      </c>
      <c r="G12" s="25">
        <v>18868469</v>
      </c>
      <c r="H12" s="26">
        <v>10591811</v>
      </c>
      <c r="I12" s="24">
        <v>20053028</v>
      </c>
      <c r="J12" s="6">
        <v>21311979</v>
      </c>
      <c r="K12" s="25">
        <v>22649981</v>
      </c>
    </row>
    <row r="13" spans="1:11" ht="13.5">
      <c r="A13" s="22" t="s">
        <v>103</v>
      </c>
      <c r="B13" s="6">
        <v>101523692</v>
      </c>
      <c r="C13" s="6">
        <v>71669322</v>
      </c>
      <c r="D13" s="23">
        <v>72108135</v>
      </c>
      <c r="E13" s="24">
        <v>75358107</v>
      </c>
      <c r="F13" s="6">
        <v>75358107</v>
      </c>
      <c r="G13" s="25">
        <v>75358107</v>
      </c>
      <c r="H13" s="26">
        <v>31274729</v>
      </c>
      <c r="I13" s="24">
        <v>75358111</v>
      </c>
      <c r="J13" s="6">
        <v>78824581</v>
      </c>
      <c r="K13" s="25">
        <v>82450512</v>
      </c>
    </row>
    <row r="14" spans="1:11" ht="13.5">
      <c r="A14" s="22" t="s">
        <v>25</v>
      </c>
      <c r="B14" s="6">
        <v>9790243</v>
      </c>
      <c r="C14" s="6">
        <v>16704478</v>
      </c>
      <c r="D14" s="23">
        <v>293764</v>
      </c>
      <c r="E14" s="24">
        <v>575309</v>
      </c>
      <c r="F14" s="6">
        <v>575309</v>
      </c>
      <c r="G14" s="25">
        <v>575309</v>
      </c>
      <c r="H14" s="26">
        <v>149910</v>
      </c>
      <c r="I14" s="24">
        <v>2753090</v>
      </c>
      <c r="J14" s="6">
        <v>2879732</v>
      </c>
      <c r="K14" s="25">
        <v>3012199</v>
      </c>
    </row>
    <row r="15" spans="1:11" ht="13.5">
      <c r="A15" s="22" t="s">
        <v>26</v>
      </c>
      <c r="B15" s="6">
        <v>81354073</v>
      </c>
      <c r="C15" s="6">
        <v>75016185</v>
      </c>
      <c r="D15" s="23">
        <v>81633711</v>
      </c>
      <c r="E15" s="24">
        <v>108441041</v>
      </c>
      <c r="F15" s="6">
        <v>103130567</v>
      </c>
      <c r="G15" s="25">
        <v>103130567</v>
      </c>
      <c r="H15" s="26">
        <v>72581115</v>
      </c>
      <c r="I15" s="24">
        <v>127452145</v>
      </c>
      <c r="J15" s="6">
        <v>133469956</v>
      </c>
      <c r="K15" s="25">
        <v>145071087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330339799</v>
      </c>
      <c r="C17" s="6">
        <v>258842900</v>
      </c>
      <c r="D17" s="23">
        <v>223787923</v>
      </c>
      <c r="E17" s="24">
        <v>179721540</v>
      </c>
      <c r="F17" s="6">
        <v>177201456</v>
      </c>
      <c r="G17" s="25">
        <v>177201456</v>
      </c>
      <c r="H17" s="26">
        <v>81862293</v>
      </c>
      <c r="I17" s="24">
        <v>187739454</v>
      </c>
      <c r="J17" s="6">
        <v>191792753</v>
      </c>
      <c r="K17" s="25">
        <v>198657707</v>
      </c>
    </row>
    <row r="18" spans="1:11" ht="13.5">
      <c r="A18" s="33" t="s">
        <v>28</v>
      </c>
      <c r="B18" s="34">
        <f>SUM(B11:B17)</f>
        <v>657931277</v>
      </c>
      <c r="C18" s="35">
        <f aca="true" t="shared" si="1" ref="C18:K18">SUM(C11:C17)</f>
        <v>563826614</v>
      </c>
      <c r="D18" s="36">
        <f t="shared" si="1"/>
        <v>523942359</v>
      </c>
      <c r="E18" s="34">
        <f t="shared" si="1"/>
        <v>541178934</v>
      </c>
      <c r="F18" s="35">
        <f t="shared" si="1"/>
        <v>532854334</v>
      </c>
      <c r="G18" s="37">
        <f t="shared" si="1"/>
        <v>532854334</v>
      </c>
      <c r="H18" s="38">
        <f t="shared" si="1"/>
        <v>304569148</v>
      </c>
      <c r="I18" s="34">
        <f t="shared" si="1"/>
        <v>581252535</v>
      </c>
      <c r="J18" s="35">
        <f t="shared" si="1"/>
        <v>606094358</v>
      </c>
      <c r="K18" s="37">
        <f t="shared" si="1"/>
        <v>640169631</v>
      </c>
    </row>
    <row r="19" spans="1:11" ht="13.5">
      <c r="A19" s="33" t="s">
        <v>29</v>
      </c>
      <c r="B19" s="39">
        <f>+B10-B18</f>
        <v>-328521175</v>
      </c>
      <c r="C19" s="40">
        <f aca="true" t="shared" si="2" ref="C19:K19">+C10-C18</f>
        <v>-165854956</v>
      </c>
      <c r="D19" s="41">
        <f t="shared" si="2"/>
        <v>-60842396</v>
      </c>
      <c r="E19" s="39">
        <f t="shared" si="2"/>
        <v>5814927</v>
      </c>
      <c r="F19" s="40">
        <f t="shared" si="2"/>
        <v>10005187</v>
      </c>
      <c r="G19" s="42">
        <f t="shared" si="2"/>
        <v>10005187</v>
      </c>
      <c r="H19" s="43">
        <f t="shared" si="2"/>
        <v>124811804</v>
      </c>
      <c r="I19" s="39">
        <f t="shared" si="2"/>
        <v>2710224</v>
      </c>
      <c r="J19" s="40">
        <f t="shared" si="2"/>
        <v>1435147</v>
      </c>
      <c r="K19" s="42">
        <f t="shared" si="2"/>
        <v>5021790</v>
      </c>
    </row>
    <row r="20" spans="1:11" ht="25.5">
      <c r="A20" s="44" t="s">
        <v>30</v>
      </c>
      <c r="B20" s="45">
        <v>29782133</v>
      </c>
      <c r="C20" s="46">
        <v>47011190</v>
      </c>
      <c r="D20" s="47">
        <v>46962586</v>
      </c>
      <c r="E20" s="45">
        <v>37424700</v>
      </c>
      <c r="F20" s="46">
        <v>41488776</v>
      </c>
      <c r="G20" s="48">
        <v>41488776</v>
      </c>
      <c r="H20" s="49">
        <v>23481098</v>
      </c>
      <c r="I20" s="45">
        <v>35239450</v>
      </c>
      <c r="J20" s="46">
        <v>32628700</v>
      </c>
      <c r="K20" s="48">
        <v>34377650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1</v>
      </c>
    </row>
    <row r="22" spans="1:11" ht="25.5">
      <c r="A22" s="56" t="s">
        <v>105</v>
      </c>
      <c r="B22" s="57">
        <f>SUM(B19:B21)</f>
        <v>-298739042</v>
      </c>
      <c r="C22" s="58">
        <f aca="true" t="shared" si="3" ref="C22:K22">SUM(C19:C21)</f>
        <v>-118843766</v>
      </c>
      <c r="D22" s="59">
        <f t="shared" si="3"/>
        <v>-13879810</v>
      </c>
      <c r="E22" s="57">
        <f t="shared" si="3"/>
        <v>43239627</v>
      </c>
      <c r="F22" s="58">
        <f t="shared" si="3"/>
        <v>51493963</v>
      </c>
      <c r="G22" s="60">
        <f t="shared" si="3"/>
        <v>51493963</v>
      </c>
      <c r="H22" s="61">
        <f t="shared" si="3"/>
        <v>148292902</v>
      </c>
      <c r="I22" s="57">
        <f t="shared" si="3"/>
        <v>37949674</v>
      </c>
      <c r="J22" s="58">
        <f t="shared" si="3"/>
        <v>34063847</v>
      </c>
      <c r="K22" s="60">
        <f t="shared" si="3"/>
        <v>39399441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-298739042</v>
      </c>
      <c r="C24" s="40">
        <f aca="true" t="shared" si="4" ref="C24:K24">SUM(C22:C23)</f>
        <v>-118843766</v>
      </c>
      <c r="D24" s="41">
        <f t="shared" si="4"/>
        <v>-13879810</v>
      </c>
      <c r="E24" s="39">
        <f t="shared" si="4"/>
        <v>43239627</v>
      </c>
      <c r="F24" s="40">
        <f t="shared" si="4"/>
        <v>51493963</v>
      </c>
      <c r="G24" s="42">
        <f t="shared" si="4"/>
        <v>51493963</v>
      </c>
      <c r="H24" s="43">
        <f t="shared" si="4"/>
        <v>148292902</v>
      </c>
      <c r="I24" s="39">
        <f t="shared" si="4"/>
        <v>37949674</v>
      </c>
      <c r="J24" s="40">
        <f t="shared" si="4"/>
        <v>34063847</v>
      </c>
      <c r="K24" s="42">
        <f t="shared" si="4"/>
        <v>39399441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38643000</v>
      </c>
      <c r="C27" s="7">
        <v>1580571</v>
      </c>
      <c r="D27" s="69">
        <v>-58893031</v>
      </c>
      <c r="E27" s="70">
        <v>47224698</v>
      </c>
      <c r="F27" s="7">
        <v>49338776</v>
      </c>
      <c r="G27" s="71">
        <v>49338776</v>
      </c>
      <c r="H27" s="72">
        <v>29107669</v>
      </c>
      <c r="I27" s="70">
        <v>45962850</v>
      </c>
      <c r="J27" s="7">
        <v>32628701</v>
      </c>
      <c r="K27" s="71">
        <v>34477650</v>
      </c>
    </row>
    <row r="28" spans="1:11" ht="13.5">
      <c r="A28" s="73" t="s">
        <v>34</v>
      </c>
      <c r="B28" s="6">
        <v>29100000</v>
      </c>
      <c r="C28" s="6">
        <v>-222099</v>
      </c>
      <c r="D28" s="23">
        <v>-1</v>
      </c>
      <c r="E28" s="24">
        <v>37424698</v>
      </c>
      <c r="F28" s="6">
        <v>41488776</v>
      </c>
      <c r="G28" s="25">
        <v>41488776</v>
      </c>
      <c r="H28" s="26">
        <v>0</v>
      </c>
      <c r="I28" s="24">
        <v>35239450</v>
      </c>
      <c r="J28" s="6">
        <v>32628701</v>
      </c>
      <c r="K28" s="25">
        <v>34477650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2594620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6948380</v>
      </c>
      <c r="C31" s="6">
        <v>1802670</v>
      </c>
      <c r="D31" s="23">
        <v>-58893030</v>
      </c>
      <c r="E31" s="24">
        <v>9800000</v>
      </c>
      <c r="F31" s="6">
        <v>7850000</v>
      </c>
      <c r="G31" s="25">
        <v>7850000</v>
      </c>
      <c r="H31" s="26">
        <v>0</v>
      </c>
      <c r="I31" s="24">
        <v>10723400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38643000</v>
      </c>
      <c r="C32" s="7">
        <f aca="true" t="shared" si="5" ref="C32:K32">SUM(C28:C31)</f>
        <v>1580571</v>
      </c>
      <c r="D32" s="69">
        <f t="shared" si="5"/>
        <v>-58893031</v>
      </c>
      <c r="E32" s="70">
        <f t="shared" si="5"/>
        <v>47224698</v>
      </c>
      <c r="F32" s="7">
        <f t="shared" si="5"/>
        <v>49338776</v>
      </c>
      <c r="G32" s="71">
        <f t="shared" si="5"/>
        <v>49338776</v>
      </c>
      <c r="H32" s="72">
        <f t="shared" si="5"/>
        <v>0</v>
      </c>
      <c r="I32" s="70">
        <f t="shared" si="5"/>
        <v>45962850</v>
      </c>
      <c r="J32" s="7">
        <f t="shared" si="5"/>
        <v>32628701</v>
      </c>
      <c r="K32" s="71">
        <f t="shared" si="5"/>
        <v>34477650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441835271</v>
      </c>
      <c r="C35" s="6">
        <v>284783908</v>
      </c>
      <c r="D35" s="23">
        <v>1266125652</v>
      </c>
      <c r="E35" s="24">
        <v>791503062</v>
      </c>
      <c r="F35" s="6">
        <v>791503062</v>
      </c>
      <c r="G35" s="25">
        <v>791503062</v>
      </c>
      <c r="H35" s="26">
        <v>183085317</v>
      </c>
      <c r="I35" s="24">
        <v>627686398</v>
      </c>
      <c r="J35" s="6">
        <v>655973061</v>
      </c>
      <c r="K35" s="25">
        <v>685534120</v>
      </c>
    </row>
    <row r="36" spans="1:11" ht="13.5">
      <c r="A36" s="22" t="s">
        <v>40</v>
      </c>
      <c r="B36" s="6">
        <v>899072413</v>
      </c>
      <c r="C36" s="6">
        <v>843238961</v>
      </c>
      <c r="D36" s="23">
        <v>1093450074</v>
      </c>
      <c r="E36" s="24">
        <v>900233209</v>
      </c>
      <c r="F36" s="6">
        <v>900233209</v>
      </c>
      <c r="G36" s="25">
        <v>900233209</v>
      </c>
      <c r="H36" s="26">
        <v>-1717231</v>
      </c>
      <c r="I36" s="24">
        <v>1203528090</v>
      </c>
      <c r="J36" s="6">
        <v>1257686853</v>
      </c>
      <c r="K36" s="25">
        <v>1314282760</v>
      </c>
    </row>
    <row r="37" spans="1:11" ht="13.5">
      <c r="A37" s="22" t="s">
        <v>41</v>
      </c>
      <c r="B37" s="6">
        <v>280692092</v>
      </c>
      <c r="C37" s="6">
        <v>414651556</v>
      </c>
      <c r="D37" s="23">
        <v>435662233</v>
      </c>
      <c r="E37" s="24">
        <v>107231004</v>
      </c>
      <c r="F37" s="6">
        <v>-92768994</v>
      </c>
      <c r="G37" s="25">
        <v>-92768994</v>
      </c>
      <c r="H37" s="26">
        <v>25793920</v>
      </c>
      <c r="I37" s="24">
        <v>234369606</v>
      </c>
      <c r="J37" s="6">
        <v>243181205</v>
      </c>
      <c r="K37" s="25">
        <v>246824359</v>
      </c>
    </row>
    <row r="38" spans="1:11" ht="13.5">
      <c r="A38" s="22" t="s">
        <v>42</v>
      </c>
      <c r="B38" s="6">
        <v>257533999</v>
      </c>
      <c r="C38" s="6">
        <v>2813722</v>
      </c>
      <c r="D38" s="23">
        <v>105875082</v>
      </c>
      <c r="E38" s="24">
        <v>288769392</v>
      </c>
      <c r="F38" s="6">
        <v>288769392</v>
      </c>
      <c r="G38" s="25">
        <v>288769392</v>
      </c>
      <c r="H38" s="26">
        <v>0</v>
      </c>
      <c r="I38" s="24">
        <v>356623454</v>
      </c>
      <c r="J38" s="6">
        <v>364166509</v>
      </c>
      <c r="K38" s="25">
        <v>382049003</v>
      </c>
    </row>
    <row r="39" spans="1:11" ht="13.5">
      <c r="A39" s="22" t="s">
        <v>43</v>
      </c>
      <c r="B39" s="6">
        <v>802681593</v>
      </c>
      <c r="C39" s="6">
        <v>829401357</v>
      </c>
      <c r="D39" s="23">
        <v>1831918221</v>
      </c>
      <c r="E39" s="24">
        <v>1252496248</v>
      </c>
      <c r="F39" s="6">
        <v>1444241910</v>
      </c>
      <c r="G39" s="25">
        <v>1444241910</v>
      </c>
      <c r="H39" s="26">
        <v>7281264</v>
      </c>
      <c r="I39" s="24">
        <v>1202271754</v>
      </c>
      <c r="J39" s="6">
        <v>1272248353</v>
      </c>
      <c r="K39" s="25">
        <v>1331544077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53956861</v>
      </c>
      <c r="C42" s="6">
        <v>0</v>
      </c>
      <c r="D42" s="23">
        <v>0</v>
      </c>
      <c r="E42" s="24">
        <v>0</v>
      </c>
      <c r="F42" s="6">
        <v>342249831</v>
      </c>
      <c r="G42" s="25">
        <v>342249831</v>
      </c>
      <c r="H42" s="26">
        <v>6131420</v>
      </c>
      <c r="I42" s="24">
        <v>485928707</v>
      </c>
      <c r="J42" s="6">
        <v>498834318</v>
      </c>
      <c r="K42" s="25">
        <v>524159334</v>
      </c>
    </row>
    <row r="43" spans="1:11" ht="13.5">
      <c r="A43" s="22" t="s">
        <v>46</v>
      </c>
      <c r="B43" s="6">
        <v>-39116986</v>
      </c>
      <c r="C43" s="6">
        <v>0</v>
      </c>
      <c r="D43" s="23">
        <v>0</v>
      </c>
      <c r="E43" s="24">
        <v>0</v>
      </c>
      <c r="F43" s="6">
        <v>-48224698</v>
      </c>
      <c r="G43" s="25">
        <v>-48224698</v>
      </c>
      <c r="H43" s="26">
        <v>0</v>
      </c>
      <c r="I43" s="24">
        <v>-45962850</v>
      </c>
      <c r="J43" s="6">
        <v>-32628700</v>
      </c>
      <c r="K43" s="25">
        <v>-34477650</v>
      </c>
    </row>
    <row r="44" spans="1:11" ht="13.5">
      <c r="A44" s="22" t="s">
        <v>47</v>
      </c>
      <c r="B44" s="6">
        <v>-8871165</v>
      </c>
      <c r="C44" s="6">
        <v>1998619</v>
      </c>
      <c r="D44" s="23">
        <v>2242007</v>
      </c>
      <c r="E44" s="24">
        <v>-116176</v>
      </c>
      <c r="F44" s="6">
        <v>-199999998</v>
      </c>
      <c r="G44" s="25">
        <v>-199999998</v>
      </c>
      <c r="H44" s="26">
        <v>-38553</v>
      </c>
      <c r="I44" s="24">
        <v>200307010</v>
      </c>
      <c r="J44" s="6">
        <v>199416</v>
      </c>
      <c r="K44" s="25">
        <v>208389</v>
      </c>
    </row>
    <row r="45" spans="1:11" ht="13.5">
      <c r="A45" s="33" t="s">
        <v>48</v>
      </c>
      <c r="B45" s="7">
        <v>17037782</v>
      </c>
      <c r="C45" s="7">
        <v>1998619</v>
      </c>
      <c r="D45" s="69">
        <v>2242007</v>
      </c>
      <c r="E45" s="70">
        <v>4891275</v>
      </c>
      <c r="F45" s="7">
        <v>103061965</v>
      </c>
      <c r="G45" s="71">
        <v>103061965</v>
      </c>
      <c r="H45" s="72">
        <v>6134795</v>
      </c>
      <c r="I45" s="70">
        <v>649797683</v>
      </c>
      <c r="J45" s="7">
        <v>476444192</v>
      </c>
      <c r="K45" s="71">
        <v>499929231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17028227</v>
      </c>
      <c r="C48" s="6">
        <v>-118870588</v>
      </c>
      <c r="D48" s="23">
        <v>29497253</v>
      </c>
      <c r="E48" s="24">
        <v>18543452</v>
      </c>
      <c r="F48" s="6">
        <v>18543452</v>
      </c>
      <c r="G48" s="25">
        <v>18543452</v>
      </c>
      <c r="H48" s="26">
        <v>4097686</v>
      </c>
      <c r="I48" s="24">
        <v>37646825</v>
      </c>
      <c r="J48" s="6">
        <v>39340933</v>
      </c>
      <c r="K48" s="25">
        <v>41111275</v>
      </c>
    </row>
    <row r="49" spans="1:11" ht="13.5">
      <c r="A49" s="22" t="s">
        <v>51</v>
      </c>
      <c r="B49" s="6">
        <f>+B75</f>
        <v>183862980.6428216</v>
      </c>
      <c r="C49" s="6">
        <f aca="true" t="shared" si="6" ref="C49:K49">+C75</f>
        <v>302199296</v>
      </c>
      <c r="D49" s="23">
        <f t="shared" si="6"/>
        <v>363908555</v>
      </c>
      <c r="E49" s="24">
        <f t="shared" si="6"/>
        <v>103106554</v>
      </c>
      <c r="F49" s="6">
        <f t="shared" si="6"/>
        <v>-105732662.67231855</v>
      </c>
      <c r="G49" s="25">
        <f t="shared" si="6"/>
        <v>-105732662.67231855</v>
      </c>
      <c r="H49" s="26">
        <f t="shared" si="6"/>
        <v>25755367</v>
      </c>
      <c r="I49" s="24">
        <f t="shared" si="6"/>
        <v>-37349245.94924992</v>
      </c>
      <c r="J49" s="6">
        <f t="shared" si="6"/>
        <v>-37185199.33164507</v>
      </c>
      <c r="K49" s="25">
        <f t="shared" si="6"/>
        <v>-40445565.563191</v>
      </c>
    </row>
    <row r="50" spans="1:11" ht="13.5">
      <c r="A50" s="33" t="s">
        <v>52</v>
      </c>
      <c r="B50" s="7">
        <f>+B48-B49</f>
        <v>-166834753.6428216</v>
      </c>
      <c r="C50" s="7">
        <f aca="true" t="shared" si="7" ref="C50:K50">+C48-C49</f>
        <v>-421069884</v>
      </c>
      <c r="D50" s="69">
        <f t="shared" si="7"/>
        <v>-334411302</v>
      </c>
      <c r="E50" s="70">
        <f t="shared" si="7"/>
        <v>-84563102</v>
      </c>
      <c r="F50" s="7">
        <f t="shared" si="7"/>
        <v>124276114.67231855</v>
      </c>
      <c r="G50" s="71">
        <f t="shared" si="7"/>
        <v>124276114.67231855</v>
      </c>
      <c r="H50" s="72">
        <f t="shared" si="7"/>
        <v>-21657681</v>
      </c>
      <c r="I50" s="70">
        <f t="shared" si="7"/>
        <v>74996070.94924992</v>
      </c>
      <c r="J50" s="7">
        <f t="shared" si="7"/>
        <v>76526132.33164507</v>
      </c>
      <c r="K50" s="71">
        <f t="shared" si="7"/>
        <v>81556840.563191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1001398859</v>
      </c>
      <c r="C53" s="6">
        <v>745323554</v>
      </c>
      <c r="D53" s="23">
        <v>1009184105</v>
      </c>
      <c r="E53" s="24">
        <v>900233197</v>
      </c>
      <c r="F53" s="6">
        <v>900233197</v>
      </c>
      <c r="G53" s="25">
        <v>900233197</v>
      </c>
      <c r="H53" s="26">
        <v>-1717231</v>
      </c>
      <c r="I53" s="24">
        <v>1203528078</v>
      </c>
      <c r="J53" s="6">
        <v>1257686841</v>
      </c>
      <c r="K53" s="25">
        <v>1314282748</v>
      </c>
    </row>
    <row r="54" spans="1:11" ht="13.5">
      <c r="A54" s="22" t="s">
        <v>55</v>
      </c>
      <c r="B54" s="6">
        <v>101523692</v>
      </c>
      <c r="C54" s="6">
        <v>0</v>
      </c>
      <c r="D54" s="23">
        <v>72108135</v>
      </c>
      <c r="E54" s="24">
        <v>75358107</v>
      </c>
      <c r="F54" s="6">
        <v>75358107</v>
      </c>
      <c r="G54" s="25">
        <v>75358107</v>
      </c>
      <c r="H54" s="26">
        <v>31274729</v>
      </c>
      <c r="I54" s="24">
        <v>75358111</v>
      </c>
      <c r="J54" s="6">
        <v>78824581</v>
      </c>
      <c r="K54" s="25">
        <v>82450512</v>
      </c>
    </row>
    <row r="55" spans="1:11" ht="13.5">
      <c r="A55" s="22" t="s">
        <v>56</v>
      </c>
      <c r="B55" s="6">
        <v>0</v>
      </c>
      <c r="C55" s="6">
        <v>0</v>
      </c>
      <c r="D55" s="23">
        <v>0</v>
      </c>
      <c r="E55" s="24">
        <v>0</v>
      </c>
      <c r="F55" s="6">
        <v>701433</v>
      </c>
      <c r="G55" s="25">
        <v>701433</v>
      </c>
      <c r="H55" s="26">
        <v>432363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0</v>
      </c>
      <c r="C56" s="6">
        <v>12068038</v>
      </c>
      <c r="D56" s="23">
        <v>16014648</v>
      </c>
      <c r="E56" s="24">
        <v>22465722</v>
      </c>
      <c r="F56" s="6">
        <v>22815722</v>
      </c>
      <c r="G56" s="25">
        <v>22815722</v>
      </c>
      <c r="H56" s="26">
        <v>18433983</v>
      </c>
      <c r="I56" s="24">
        <v>30873699</v>
      </c>
      <c r="J56" s="6">
        <v>31293880</v>
      </c>
      <c r="K56" s="25">
        <v>33779398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236</v>
      </c>
      <c r="C62" s="98">
        <v>236</v>
      </c>
      <c r="D62" s="99">
        <v>236</v>
      </c>
      <c r="E62" s="97">
        <v>236</v>
      </c>
      <c r="F62" s="98">
        <v>236</v>
      </c>
      <c r="G62" s="99">
        <v>236</v>
      </c>
      <c r="H62" s="100">
        <v>236</v>
      </c>
      <c r="I62" s="97">
        <v>236</v>
      </c>
      <c r="J62" s="98">
        <v>236</v>
      </c>
      <c r="K62" s="99">
        <v>236</v>
      </c>
    </row>
    <row r="63" spans="1:11" ht="13.5">
      <c r="A63" s="96" t="s">
        <v>63</v>
      </c>
      <c r="B63" s="97">
        <v>5642</v>
      </c>
      <c r="C63" s="98">
        <v>5642</v>
      </c>
      <c r="D63" s="99">
        <v>5642</v>
      </c>
      <c r="E63" s="97">
        <v>5642</v>
      </c>
      <c r="F63" s="98">
        <v>5642</v>
      </c>
      <c r="G63" s="99">
        <v>5642</v>
      </c>
      <c r="H63" s="100">
        <v>5642</v>
      </c>
      <c r="I63" s="97">
        <v>5642</v>
      </c>
      <c r="J63" s="98">
        <v>5642</v>
      </c>
      <c r="K63" s="99">
        <v>5642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21050</v>
      </c>
      <c r="C65" s="98">
        <v>21050</v>
      </c>
      <c r="D65" s="99">
        <v>21050</v>
      </c>
      <c r="E65" s="97">
        <v>21050</v>
      </c>
      <c r="F65" s="98">
        <v>21050</v>
      </c>
      <c r="G65" s="99">
        <v>21050</v>
      </c>
      <c r="H65" s="100">
        <v>21050</v>
      </c>
      <c r="I65" s="97">
        <v>21050</v>
      </c>
      <c r="J65" s="98">
        <v>21050</v>
      </c>
      <c r="K65" s="99">
        <v>21050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1.05079819069526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0.4969967546526089</v>
      </c>
      <c r="G70" s="5">
        <f t="shared" si="8"/>
        <v>0.4969967546526089</v>
      </c>
      <c r="H70" s="5">
        <f t="shared" si="8"/>
        <v>0</v>
      </c>
      <c r="I70" s="5">
        <f t="shared" si="8"/>
        <v>0.8087537846184164</v>
      </c>
      <c r="J70" s="5">
        <f t="shared" si="8"/>
        <v>0.7981544353458412</v>
      </c>
      <c r="K70" s="5">
        <f t="shared" si="8"/>
        <v>0.7820223737067511</v>
      </c>
    </row>
    <row r="71" spans="1:11" ht="12.75" hidden="1">
      <c r="A71" s="2" t="s">
        <v>108</v>
      </c>
      <c r="B71" s="2">
        <f>+B83</f>
        <v>218767096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158280121</v>
      </c>
      <c r="G71" s="2">
        <f t="shared" si="9"/>
        <v>158280121</v>
      </c>
      <c r="H71" s="2">
        <f t="shared" si="9"/>
        <v>0</v>
      </c>
      <c r="I71" s="2">
        <f t="shared" si="9"/>
        <v>277148707</v>
      </c>
      <c r="J71" s="2">
        <f t="shared" si="9"/>
        <v>278130318</v>
      </c>
      <c r="K71" s="2">
        <f t="shared" si="9"/>
        <v>290651334</v>
      </c>
    </row>
    <row r="72" spans="1:11" ht="12.75" hidden="1">
      <c r="A72" s="2" t="s">
        <v>109</v>
      </c>
      <c r="B72" s="2">
        <f>+B77</f>
        <v>208191352</v>
      </c>
      <c r="C72" s="2">
        <f aca="true" t="shared" si="10" ref="C72:K72">+C77</f>
        <v>242004244</v>
      </c>
      <c r="D72" s="2">
        <f t="shared" si="10"/>
        <v>302325121</v>
      </c>
      <c r="E72" s="2">
        <f t="shared" si="10"/>
        <v>318405488</v>
      </c>
      <c r="F72" s="2">
        <f t="shared" si="10"/>
        <v>318473148</v>
      </c>
      <c r="G72" s="2">
        <f t="shared" si="10"/>
        <v>318473148</v>
      </c>
      <c r="H72" s="2">
        <f t="shared" si="10"/>
        <v>323051156</v>
      </c>
      <c r="I72" s="2">
        <f t="shared" si="10"/>
        <v>342686133</v>
      </c>
      <c r="J72" s="2">
        <f t="shared" si="10"/>
        <v>348466795</v>
      </c>
      <c r="K72" s="2">
        <f t="shared" si="10"/>
        <v>371666264</v>
      </c>
    </row>
    <row r="73" spans="1:11" ht="12.75" hidden="1">
      <c r="A73" s="2" t="s">
        <v>110</v>
      </c>
      <c r="B73" s="2">
        <f>+B74</f>
        <v>437361456.16666657</v>
      </c>
      <c r="C73" s="2">
        <f aca="true" t="shared" si="11" ref="C73:K73">+(C78+C80+C81+C82)-(B78+B80+B81+B82)</f>
        <v>-14395244</v>
      </c>
      <c r="D73" s="2">
        <f t="shared" si="11"/>
        <v>1014160714</v>
      </c>
      <c r="E73" s="2">
        <f t="shared" si="11"/>
        <v>-667823529</v>
      </c>
      <c r="F73" s="2">
        <f>+(F78+F80+F81+F82)-(D78+D80+D81+D82)</f>
        <v>-667823529</v>
      </c>
      <c r="G73" s="2">
        <f>+(G78+G80+G81+G82)-(D78+D80+D81+D82)</f>
        <v>-667823529</v>
      </c>
      <c r="H73" s="2">
        <f>+(H78+H80+H81+H82)-(D78+D80+D81+D82)</f>
        <v>-915241394</v>
      </c>
      <c r="I73" s="2">
        <f>+(I78+I80+I81+I82)-(E78+E80+E81+E82)</f>
        <v>-94070619</v>
      </c>
      <c r="J73" s="2">
        <f t="shared" si="11"/>
        <v>14716703</v>
      </c>
      <c r="K73" s="2">
        <f t="shared" si="11"/>
        <v>15380452</v>
      </c>
    </row>
    <row r="74" spans="1:11" ht="12.75" hidden="1">
      <c r="A74" s="2" t="s">
        <v>111</v>
      </c>
      <c r="B74" s="2">
        <f>+TREND(C74:E74)</f>
        <v>437361456.16666657</v>
      </c>
      <c r="C74" s="2">
        <f>+C73</f>
        <v>-14395244</v>
      </c>
      <c r="D74" s="2">
        <f aca="true" t="shared" si="12" ref="D74:K74">+D73</f>
        <v>1014160714</v>
      </c>
      <c r="E74" s="2">
        <f t="shared" si="12"/>
        <v>-667823529</v>
      </c>
      <c r="F74" s="2">
        <f t="shared" si="12"/>
        <v>-667823529</v>
      </c>
      <c r="G74" s="2">
        <f t="shared" si="12"/>
        <v>-667823529</v>
      </c>
      <c r="H74" s="2">
        <f t="shared" si="12"/>
        <v>-915241394</v>
      </c>
      <c r="I74" s="2">
        <f t="shared" si="12"/>
        <v>-94070619</v>
      </c>
      <c r="J74" s="2">
        <f t="shared" si="12"/>
        <v>14716703</v>
      </c>
      <c r="K74" s="2">
        <f t="shared" si="12"/>
        <v>15380452</v>
      </c>
    </row>
    <row r="75" spans="1:11" ht="12.75" hidden="1">
      <c r="A75" s="2" t="s">
        <v>112</v>
      </c>
      <c r="B75" s="2">
        <f>+B84-(((B80+B81+B78)*B70)-B79)</f>
        <v>183862980.6428216</v>
      </c>
      <c r="C75" s="2">
        <f aca="true" t="shared" si="13" ref="C75:K75">+C84-(((C80+C81+C78)*C70)-C79)</f>
        <v>302199296</v>
      </c>
      <c r="D75" s="2">
        <f t="shared" si="13"/>
        <v>363908555</v>
      </c>
      <c r="E75" s="2">
        <f t="shared" si="13"/>
        <v>103106554</v>
      </c>
      <c r="F75" s="2">
        <f t="shared" si="13"/>
        <v>-105732662.67231855</v>
      </c>
      <c r="G75" s="2">
        <f t="shared" si="13"/>
        <v>-105732662.67231855</v>
      </c>
      <c r="H75" s="2">
        <f t="shared" si="13"/>
        <v>25755367</v>
      </c>
      <c r="I75" s="2">
        <f t="shared" si="13"/>
        <v>-37349245.94924992</v>
      </c>
      <c r="J75" s="2">
        <f t="shared" si="13"/>
        <v>-37185199.33164507</v>
      </c>
      <c r="K75" s="2">
        <f t="shared" si="13"/>
        <v>-40445565.563191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208191352</v>
      </c>
      <c r="C77" s="3">
        <v>242004244</v>
      </c>
      <c r="D77" s="3">
        <v>302325121</v>
      </c>
      <c r="E77" s="3">
        <v>318405488</v>
      </c>
      <c r="F77" s="3">
        <v>318473148</v>
      </c>
      <c r="G77" s="3">
        <v>318473148</v>
      </c>
      <c r="H77" s="3">
        <v>323051156</v>
      </c>
      <c r="I77" s="3">
        <v>342686133</v>
      </c>
      <c r="J77" s="3">
        <v>348466795</v>
      </c>
      <c r="K77" s="3">
        <v>371666264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276606885</v>
      </c>
      <c r="C79" s="3">
        <v>302199296</v>
      </c>
      <c r="D79" s="3">
        <v>363908555</v>
      </c>
      <c r="E79" s="3">
        <v>103106554</v>
      </c>
      <c r="F79" s="3">
        <v>103106554</v>
      </c>
      <c r="G79" s="3">
        <v>103106554</v>
      </c>
      <c r="H79" s="3">
        <v>25755367</v>
      </c>
      <c r="I79" s="3">
        <v>226411046</v>
      </c>
      <c r="J79" s="3">
        <v>234864510</v>
      </c>
      <c r="K79" s="3">
        <v>238133413</v>
      </c>
    </row>
    <row r="80" spans="1:11" ht="12.75" hidden="1">
      <c r="A80" s="1" t="s">
        <v>69</v>
      </c>
      <c r="B80" s="3">
        <v>79827747</v>
      </c>
      <c r="C80" s="3">
        <v>-39824174</v>
      </c>
      <c r="D80" s="3">
        <v>892412640</v>
      </c>
      <c r="E80" s="3">
        <v>420202375</v>
      </c>
      <c r="F80" s="3">
        <v>420202375</v>
      </c>
      <c r="G80" s="3">
        <v>420202375</v>
      </c>
      <c r="H80" s="3">
        <v>165686230</v>
      </c>
      <c r="I80" s="3">
        <v>290199515</v>
      </c>
      <c r="J80" s="3">
        <v>303299275</v>
      </c>
      <c r="K80" s="3">
        <v>316990012</v>
      </c>
    </row>
    <row r="81" spans="1:11" ht="12.75" hidden="1">
      <c r="A81" s="1" t="s">
        <v>70</v>
      </c>
      <c r="B81" s="3">
        <v>8432687</v>
      </c>
      <c r="C81" s="3">
        <v>60338961</v>
      </c>
      <c r="D81" s="3">
        <v>195613264</v>
      </c>
      <c r="E81" s="3">
        <v>0</v>
      </c>
      <c r="F81" s="3">
        <v>0</v>
      </c>
      <c r="G81" s="3">
        <v>0</v>
      </c>
      <c r="H81" s="3">
        <v>7098280</v>
      </c>
      <c r="I81" s="3">
        <v>35932241</v>
      </c>
      <c r="J81" s="3">
        <v>37549184</v>
      </c>
      <c r="K81" s="3">
        <v>39238899</v>
      </c>
    </row>
    <row r="82" spans="1:11" ht="12.75" hidden="1">
      <c r="A82" s="1" t="s">
        <v>71</v>
      </c>
      <c r="B82" s="3">
        <v>0</v>
      </c>
      <c r="C82" s="3">
        <v>53350403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218767096</v>
      </c>
      <c r="C83" s="3">
        <v>0</v>
      </c>
      <c r="D83" s="3">
        <v>0</v>
      </c>
      <c r="E83" s="3">
        <v>0</v>
      </c>
      <c r="F83" s="3">
        <v>158280121</v>
      </c>
      <c r="G83" s="3">
        <v>158280121</v>
      </c>
      <c r="H83" s="3">
        <v>0</v>
      </c>
      <c r="I83" s="3">
        <v>277148707</v>
      </c>
      <c r="J83" s="3">
        <v>278130318</v>
      </c>
      <c r="K83" s="3">
        <v>290651334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61588255</v>
      </c>
      <c r="C5" s="6">
        <v>71728233</v>
      </c>
      <c r="D5" s="23">
        <v>79057866</v>
      </c>
      <c r="E5" s="24">
        <v>82416420</v>
      </c>
      <c r="F5" s="6">
        <v>87349055</v>
      </c>
      <c r="G5" s="25">
        <v>87349055</v>
      </c>
      <c r="H5" s="26">
        <v>77940498</v>
      </c>
      <c r="I5" s="24">
        <v>98229297</v>
      </c>
      <c r="J5" s="6">
        <v>105997845</v>
      </c>
      <c r="K5" s="25">
        <v>113123747</v>
      </c>
    </row>
    <row r="6" spans="1:11" ht="13.5">
      <c r="A6" s="22" t="s">
        <v>19</v>
      </c>
      <c r="B6" s="6">
        <v>3039615</v>
      </c>
      <c r="C6" s="6">
        <v>3108378</v>
      </c>
      <c r="D6" s="23">
        <v>3497886</v>
      </c>
      <c r="E6" s="24">
        <v>3723744</v>
      </c>
      <c r="F6" s="6">
        <v>3723744</v>
      </c>
      <c r="G6" s="25">
        <v>3723744</v>
      </c>
      <c r="H6" s="26">
        <v>7526809</v>
      </c>
      <c r="I6" s="24">
        <v>3916306</v>
      </c>
      <c r="J6" s="6">
        <v>4096456</v>
      </c>
      <c r="K6" s="25">
        <v>4284893</v>
      </c>
    </row>
    <row r="7" spans="1:11" ht="13.5">
      <c r="A7" s="22" t="s">
        <v>20</v>
      </c>
      <c r="B7" s="6">
        <v>6784436</v>
      </c>
      <c r="C7" s="6">
        <v>6748684</v>
      </c>
      <c r="D7" s="23">
        <v>8071510</v>
      </c>
      <c r="E7" s="24">
        <v>7364004</v>
      </c>
      <c r="F7" s="6">
        <v>7800004</v>
      </c>
      <c r="G7" s="25">
        <v>7800004</v>
      </c>
      <c r="H7" s="26">
        <v>7286507</v>
      </c>
      <c r="I7" s="24">
        <v>8151000</v>
      </c>
      <c r="J7" s="6">
        <v>8525946</v>
      </c>
      <c r="K7" s="25">
        <v>8918140</v>
      </c>
    </row>
    <row r="8" spans="1:11" ht="13.5">
      <c r="A8" s="22" t="s">
        <v>21</v>
      </c>
      <c r="B8" s="6">
        <v>94154004</v>
      </c>
      <c r="C8" s="6">
        <v>102321808</v>
      </c>
      <c r="D8" s="23">
        <v>112485192</v>
      </c>
      <c r="E8" s="24">
        <v>127505016</v>
      </c>
      <c r="F8" s="6">
        <v>127505016</v>
      </c>
      <c r="G8" s="25">
        <v>127505016</v>
      </c>
      <c r="H8" s="26">
        <v>127656192</v>
      </c>
      <c r="I8" s="24">
        <v>136484000</v>
      </c>
      <c r="J8" s="6">
        <v>145559000</v>
      </c>
      <c r="K8" s="25">
        <v>154270000</v>
      </c>
    </row>
    <row r="9" spans="1:11" ht="13.5">
      <c r="A9" s="22" t="s">
        <v>22</v>
      </c>
      <c r="B9" s="6">
        <v>7764352</v>
      </c>
      <c r="C9" s="6">
        <v>12254558</v>
      </c>
      <c r="D9" s="23">
        <v>16867861</v>
      </c>
      <c r="E9" s="24">
        <v>25292532</v>
      </c>
      <c r="F9" s="6">
        <v>32277422</v>
      </c>
      <c r="G9" s="25">
        <v>32277422</v>
      </c>
      <c r="H9" s="26">
        <v>22840514</v>
      </c>
      <c r="I9" s="24">
        <v>33777470</v>
      </c>
      <c r="J9" s="6">
        <v>35331232</v>
      </c>
      <c r="K9" s="25">
        <v>36956469</v>
      </c>
    </row>
    <row r="10" spans="1:11" ht="25.5">
      <c r="A10" s="27" t="s">
        <v>102</v>
      </c>
      <c r="B10" s="28">
        <f>SUM(B5:B9)</f>
        <v>173330662</v>
      </c>
      <c r="C10" s="29">
        <f aca="true" t="shared" si="0" ref="C10:K10">SUM(C5:C9)</f>
        <v>196161661</v>
      </c>
      <c r="D10" s="30">
        <f t="shared" si="0"/>
        <v>219980315</v>
      </c>
      <c r="E10" s="28">
        <f t="shared" si="0"/>
        <v>246301716</v>
      </c>
      <c r="F10" s="29">
        <f t="shared" si="0"/>
        <v>258655241</v>
      </c>
      <c r="G10" s="31">
        <f t="shared" si="0"/>
        <v>258655241</v>
      </c>
      <c r="H10" s="32">
        <f t="shared" si="0"/>
        <v>243250520</v>
      </c>
      <c r="I10" s="28">
        <f t="shared" si="0"/>
        <v>280558073</v>
      </c>
      <c r="J10" s="29">
        <f t="shared" si="0"/>
        <v>299510479</v>
      </c>
      <c r="K10" s="31">
        <f t="shared" si="0"/>
        <v>317553249</v>
      </c>
    </row>
    <row r="11" spans="1:11" ht="13.5">
      <c r="A11" s="22" t="s">
        <v>23</v>
      </c>
      <c r="B11" s="6">
        <v>51917860</v>
      </c>
      <c r="C11" s="6">
        <v>60958849</v>
      </c>
      <c r="D11" s="23">
        <v>68521779</v>
      </c>
      <c r="E11" s="24">
        <v>84071904</v>
      </c>
      <c r="F11" s="6">
        <v>77758474</v>
      </c>
      <c r="G11" s="25">
        <v>77758474</v>
      </c>
      <c r="H11" s="26">
        <v>70852539</v>
      </c>
      <c r="I11" s="24">
        <v>83438036</v>
      </c>
      <c r="J11" s="6">
        <v>87417927</v>
      </c>
      <c r="K11" s="25">
        <v>91446610</v>
      </c>
    </row>
    <row r="12" spans="1:11" ht="13.5">
      <c r="A12" s="22" t="s">
        <v>24</v>
      </c>
      <c r="B12" s="6">
        <v>9367302</v>
      </c>
      <c r="C12" s="6">
        <v>10367363</v>
      </c>
      <c r="D12" s="23">
        <v>10572713</v>
      </c>
      <c r="E12" s="24">
        <v>11485896</v>
      </c>
      <c r="F12" s="6">
        <v>11505891</v>
      </c>
      <c r="G12" s="25">
        <v>11505891</v>
      </c>
      <c r="H12" s="26">
        <v>11101438</v>
      </c>
      <c r="I12" s="24">
        <v>12289802</v>
      </c>
      <c r="J12" s="6">
        <v>13150089</v>
      </c>
      <c r="K12" s="25">
        <v>14070596</v>
      </c>
    </row>
    <row r="13" spans="1:11" ht="13.5">
      <c r="A13" s="22" t="s">
        <v>103</v>
      </c>
      <c r="B13" s="6">
        <v>16069711</v>
      </c>
      <c r="C13" s="6">
        <v>21425263</v>
      </c>
      <c r="D13" s="23">
        <v>15646610</v>
      </c>
      <c r="E13" s="24">
        <v>28589232</v>
      </c>
      <c r="F13" s="6">
        <v>25589222</v>
      </c>
      <c r="G13" s="25">
        <v>25589222</v>
      </c>
      <c r="H13" s="26">
        <v>2862582</v>
      </c>
      <c r="I13" s="24">
        <v>26740745</v>
      </c>
      <c r="J13" s="6">
        <v>27970816</v>
      </c>
      <c r="K13" s="25">
        <v>29257476</v>
      </c>
    </row>
    <row r="14" spans="1:11" ht="13.5">
      <c r="A14" s="22" t="s">
        <v>25</v>
      </c>
      <c r="B14" s="6">
        <v>26259</v>
      </c>
      <c r="C14" s="6">
        <v>25165</v>
      </c>
      <c r="D14" s="23">
        <v>513073</v>
      </c>
      <c r="E14" s="24">
        <v>150000</v>
      </c>
      <c r="F14" s="6">
        <v>1350000</v>
      </c>
      <c r="G14" s="25">
        <v>1350000</v>
      </c>
      <c r="H14" s="26">
        <v>0</v>
      </c>
      <c r="I14" s="24">
        <v>800000</v>
      </c>
      <c r="J14" s="6">
        <v>836800</v>
      </c>
      <c r="K14" s="25">
        <v>875292</v>
      </c>
    </row>
    <row r="15" spans="1:11" ht="13.5">
      <c r="A15" s="22" t="s">
        <v>26</v>
      </c>
      <c r="B15" s="6">
        <v>3913246</v>
      </c>
      <c r="C15" s="6">
        <v>1191575</v>
      </c>
      <c r="D15" s="23">
        <v>2282868</v>
      </c>
      <c r="E15" s="24">
        <v>4850016</v>
      </c>
      <c r="F15" s="6">
        <v>4166996</v>
      </c>
      <c r="G15" s="25">
        <v>4166996</v>
      </c>
      <c r="H15" s="26">
        <v>3853082</v>
      </c>
      <c r="I15" s="24">
        <v>6800000</v>
      </c>
      <c r="J15" s="6">
        <v>6589800</v>
      </c>
      <c r="K15" s="25">
        <v>6892930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62077523</v>
      </c>
      <c r="C17" s="6">
        <v>56843249</v>
      </c>
      <c r="D17" s="23">
        <v>89570947</v>
      </c>
      <c r="E17" s="24">
        <v>91656864</v>
      </c>
      <c r="F17" s="6">
        <v>110546734</v>
      </c>
      <c r="G17" s="25">
        <v>110546734</v>
      </c>
      <c r="H17" s="26">
        <v>66024343</v>
      </c>
      <c r="I17" s="24">
        <v>98646137</v>
      </c>
      <c r="J17" s="6">
        <v>103191358</v>
      </c>
      <c r="K17" s="25">
        <v>107915900</v>
      </c>
    </row>
    <row r="18" spans="1:11" ht="13.5">
      <c r="A18" s="33" t="s">
        <v>28</v>
      </c>
      <c r="B18" s="34">
        <f>SUM(B11:B17)</f>
        <v>143371901</v>
      </c>
      <c r="C18" s="35">
        <f aca="true" t="shared" si="1" ref="C18:K18">SUM(C11:C17)</f>
        <v>150811464</v>
      </c>
      <c r="D18" s="36">
        <f t="shared" si="1"/>
        <v>187107990</v>
      </c>
      <c r="E18" s="34">
        <f t="shared" si="1"/>
        <v>220803912</v>
      </c>
      <c r="F18" s="35">
        <f t="shared" si="1"/>
        <v>230917317</v>
      </c>
      <c r="G18" s="37">
        <f t="shared" si="1"/>
        <v>230917317</v>
      </c>
      <c r="H18" s="38">
        <f t="shared" si="1"/>
        <v>154693984</v>
      </c>
      <c r="I18" s="34">
        <f t="shared" si="1"/>
        <v>228714720</v>
      </c>
      <c r="J18" s="35">
        <f t="shared" si="1"/>
        <v>239156790</v>
      </c>
      <c r="K18" s="37">
        <f t="shared" si="1"/>
        <v>250458804</v>
      </c>
    </row>
    <row r="19" spans="1:11" ht="13.5">
      <c r="A19" s="33" t="s">
        <v>29</v>
      </c>
      <c r="B19" s="39">
        <f>+B10-B18</f>
        <v>29958761</v>
      </c>
      <c r="C19" s="40">
        <f aca="true" t="shared" si="2" ref="C19:K19">+C10-C18</f>
        <v>45350197</v>
      </c>
      <c r="D19" s="41">
        <f t="shared" si="2"/>
        <v>32872325</v>
      </c>
      <c r="E19" s="39">
        <f t="shared" si="2"/>
        <v>25497804</v>
      </c>
      <c r="F19" s="40">
        <f t="shared" si="2"/>
        <v>27737924</v>
      </c>
      <c r="G19" s="42">
        <f t="shared" si="2"/>
        <v>27737924</v>
      </c>
      <c r="H19" s="43">
        <f t="shared" si="2"/>
        <v>88556536</v>
      </c>
      <c r="I19" s="39">
        <f t="shared" si="2"/>
        <v>51843353</v>
      </c>
      <c r="J19" s="40">
        <f t="shared" si="2"/>
        <v>60353689</v>
      </c>
      <c r="K19" s="42">
        <f t="shared" si="2"/>
        <v>67094445</v>
      </c>
    </row>
    <row r="20" spans="1:11" ht="25.5">
      <c r="A20" s="44" t="s">
        <v>30</v>
      </c>
      <c r="B20" s="45">
        <v>49660371</v>
      </c>
      <c r="C20" s="46">
        <v>27222902</v>
      </c>
      <c r="D20" s="47">
        <v>41332179</v>
      </c>
      <c r="E20" s="45">
        <v>26812008</v>
      </c>
      <c r="F20" s="46">
        <v>26816923</v>
      </c>
      <c r="G20" s="48">
        <v>26816923</v>
      </c>
      <c r="H20" s="49">
        <v>26816919</v>
      </c>
      <c r="I20" s="45">
        <v>26655000</v>
      </c>
      <c r="J20" s="46">
        <v>28685000</v>
      </c>
      <c r="K20" s="48">
        <v>30170000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79619132</v>
      </c>
      <c r="C22" s="58">
        <f aca="true" t="shared" si="3" ref="C22:K22">SUM(C19:C21)</f>
        <v>72573099</v>
      </c>
      <c r="D22" s="59">
        <f t="shared" si="3"/>
        <v>74204504</v>
      </c>
      <c r="E22" s="57">
        <f t="shared" si="3"/>
        <v>52309812</v>
      </c>
      <c r="F22" s="58">
        <f t="shared" si="3"/>
        <v>54554847</v>
      </c>
      <c r="G22" s="60">
        <f t="shared" si="3"/>
        <v>54554847</v>
      </c>
      <c r="H22" s="61">
        <f t="shared" si="3"/>
        <v>115373455</v>
      </c>
      <c r="I22" s="57">
        <f t="shared" si="3"/>
        <v>78498353</v>
      </c>
      <c r="J22" s="58">
        <f t="shared" si="3"/>
        <v>89038689</v>
      </c>
      <c r="K22" s="60">
        <f t="shared" si="3"/>
        <v>97264445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79619132</v>
      </c>
      <c r="C24" s="40">
        <f aca="true" t="shared" si="4" ref="C24:K24">SUM(C22:C23)</f>
        <v>72573099</v>
      </c>
      <c r="D24" s="41">
        <f t="shared" si="4"/>
        <v>74204504</v>
      </c>
      <c r="E24" s="39">
        <f t="shared" si="4"/>
        <v>52309812</v>
      </c>
      <c r="F24" s="40">
        <f t="shared" si="4"/>
        <v>54554847</v>
      </c>
      <c r="G24" s="42">
        <f t="shared" si="4"/>
        <v>54554847</v>
      </c>
      <c r="H24" s="43">
        <f t="shared" si="4"/>
        <v>115373455</v>
      </c>
      <c r="I24" s="39">
        <f t="shared" si="4"/>
        <v>78498353</v>
      </c>
      <c r="J24" s="40">
        <f t="shared" si="4"/>
        <v>89038689</v>
      </c>
      <c r="K24" s="42">
        <f t="shared" si="4"/>
        <v>97264445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49302580</v>
      </c>
      <c r="C27" s="7">
        <v>311626869</v>
      </c>
      <c r="D27" s="69">
        <v>36077697</v>
      </c>
      <c r="E27" s="70">
        <v>115346520</v>
      </c>
      <c r="F27" s="7">
        <v>121392700</v>
      </c>
      <c r="G27" s="71">
        <v>121392700</v>
      </c>
      <c r="H27" s="72">
        <v>92628277</v>
      </c>
      <c r="I27" s="70">
        <v>171219422</v>
      </c>
      <c r="J27" s="7">
        <v>131421387</v>
      </c>
      <c r="K27" s="71">
        <v>125891361</v>
      </c>
    </row>
    <row r="28" spans="1:11" ht="13.5">
      <c r="A28" s="73" t="s">
        <v>34</v>
      </c>
      <c r="B28" s="6">
        <v>36689445</v>
      </c>
      <c r="C28" s="6">
        <v>7706816</v>
      </c>
      <c r="D28" s="23">
        <v>32852586</v>
      </c>
      <c r="E28" s="24">
        <v>46701444</v>
      </c>
      <c r="F28" s="6">
        <v>54068914</v>
      </c>
      <c r="G28" s="25">
        <v>54068914</v>
      </c>
      <c r="H28" s="26">
        <v>47871853</v>
      </c>
      <c r="I28" s="24">
        <v>30619346</v>
      </c>
      <c r="J28" s="6">
        <v>33401615</v>
      </c>
      <c r="K28" s="25">
        <v>33653400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12613135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140600076</v>
      </c>
      <c r="J31" s="6">
        <v>98019772</v>
      </c>
      <c r="K31" s="25">
        <v>92237961</v>
      </c>
    </row>
    <row r="32" spans="1:11" ht="13.5">
      <c r="A32" s="33" t="s">
        <v>37</v>
      </c>
      <c r="B32" s="7">
        <f>SUM(B28:B31)</f>
        <v>49302580</v>
      </c>
      <c r="C32" s="7">
        <f aca="true" t="shared" si="5" ref="C32:K32">SUM(C28:C31)</f>
        <v>7706816</v>
      </c>
      <c r="D32" s="69">
        <f t="shared" si="5"/>
        <v>32852586</v>
      </c>
      <c r="E32" s="70">
        <f t="shared" si="5"/>
        <v>46701444</v>
      </c>
      <c r="F32" s="7">
        <f t="shared" si="5"/>
        <v>54068914</v>
      </c>
      <c r="G32" s="71">
        <f t="shared" si="5"/>
        <v>54068914</v>
      </c>
      <c r="H32" s="72">
        <f t="shared" si="5"/>
        <v>47871853</v>
      </c>
      <c r="I32" s="70">
        <f t="shared" si="5"/>
        <v>171219422</v>
      </c>
      <c r="J32" s="7">
        <f t="shared" si="5"/>
        <v>131421387</v>
      </c>
      <c r="K32" s="71">
        <f t="shared" si="5"/>
        <v>125891361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146968080</v>
      </c>
      <c r="C35" s="6">
        <v>248483477</v>
      </c>
      <c r="D35" s="23">
        <v>274180766</v>
      </c>
      <c r="E35" s="24">
        <v>166008180</v>
      </c>
      <c r="F35" s="6">
        <v>153825355</v>
      </c>
      <c r="G35" s="25">
        <v>153825355</v>
      </c>
      <c r="H35" s="26">
        <v>318926583</v>
      </c>
      <c r="I35" s="24">
        <v>151461517</v>
      </c>
      <c r="J35" s="6">
        <v>130015094</v>
      </c>
      <c r="K35" s="25">
        <v>127389804</v>
      </c>
    </row>
    <row r="36" spans="1:11" ht="13.5">
      <c r="A36" s="22" t="s">
        <v>40</v>
      </c>
      <c r="B36" s="6">
        <v>338394993</v>
      </c>
      <c r="C36" s="6">
        <v>399790749</v>
      </c>
      <c r="D36" s="23">
        <v>488514810</v>
      </c>
      <c r="E36" s="24">
        <v>332762016</v>
      </c>
      <c r="F36" s="6">
        <v>540791000</v>
      </c>
      <c r="G36" s="25">
        <v>540791000</v>
      </c>
      <c r="H36" s="26">
        <v>569093302</v>
      </c>
      <c r="I36" s="24">
        <v>560217977</v>
      </c>
      <c r="J36" s="6">
        <v>663668548</v>
      </c>
      <c r="K36" s="25">
        <v>665302434</v>
      </c>
    </row>
    <row r="37" spans="1:11" ht="13.5">
      <c r="A37" s="22" t="s">
        <v>41</v>
      </c>
      <c r="B37" s="6">
        <v>28020389</v>
      </c>
      <c r="C37" s="6">
        <v>122256567</v>
      </c>
      <c r="D37" s="23">
        <v>153150054</v>
      </c>
      <c r="E37" s="24">
        <v>77473192</v>
      </c>
      <c r="F37" s="6">
        <v>34278069</v>
      </c>
      <c r="G37" s="25">
        <v>34278069</v>
      </c>
      <c r="H37" s="26">
        <v>174243241</v>
      </c>
      <c r="I37" s="24">
        <v>37843571</v>
      </c>
      <c r="J37" s="6">
        <v>32548508</v>
      </c>
      <c r="K37" s="25">
        <v>27462722</v>
      </c>
    </row>
    <row r="38" spans="1:11" ht="13.5">
      <c r="A38" s="22" t="s">
        <v>42</v>
      </c>
      <c r="B38" s="6">
        <v>8085535</v>
      </c>
      <c r="C38" s="6">
        <v>3605819</v>
      </c>
      <c r="D38" s="23">
        <v>8381999</v>
      </c>
      <c r="E38" s="24">
        <v>12369216</v>
      </c>
      <c r="F38" s="6">
        <v>14185236</v>
      </c>
      <c r="G38" s="25">
        <v>14185236</v>
      </c>
      <c r="H38" s="26">
        <v>8381999</v>
      </c>
      <c r="I38" s="24">
        <v>16510288</v>
      </c>
      <c r="J38" s="6">
        <v>16201086</v>
      </c>
      <c r="K38" s="25">
        <v>15882257</v>
      </c>
    </row>
    <row r="39" spans="1:11" ht="13.5">
      <c r="A39" s="22" t="s">
        <v>43</v>
      </c>
      <c r="B39" s="6">
        <v>449257148</v>
      </c>
      <c r="C39" s="6">
        <v>449838744</v>
      </c>
      <c r="D39" s="23">
        <v>526959009</v>
      </c>
      <c r="E39" s="24">
        <v>356617976</v>
      </c>
      <c r="F39" s="6">
        <v>591598203</v>
      </c>
      <c r="G39" s="25">
        <v>591598203</v>
      </c>
      <c r="H39" s="26">
        <v>590021175</v>
      </c>
      <c r="I39" s="24">
        <v>657325635</v>
      </c>
      <c r="J39" s="6">
        <v>744934048</v>
      </c>
      <c r="K39" s="25">
        <v>749347259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64792666</v>
      </c>
      <c r="C42" s="6">
        <v>209339471</v>
      </c>
      <c r="D42" s="23">
        <v>389199378</v>
      </c>
      <c r="E42" s="24">
        <v>66135132</v>
      </c>
      <c r="F42" s="6">
        <v>131596372</v>
      </c>
      <c r="G42" s="25">
        <v>131596372</v>
      </c>
      <c r="H42" s="26">
        <v>360713454</v>
      </c>
      <c r="I42" s="24">
        <v>-71573314</v>
      </c>
      <c r="J42" s="6">
        <v>-15942780</v>
      </c>
      <c r="K42" s="25">
        <v>-77232665</v>
      </c>
    </row>
    <row r="43" spans="1:11" ht="13.5">
      <c r="A43" s="22" t="s">
        <v>46</v>
      </c>
      <c r="B43" s="6">
        <v>-42695095</v>
      </c>
      <c r="C43" s="6">
        <v>-83923662</v>
      </c>
      <c r="D43" s="23">
        <v>-90163593</v>
      </c>
      <c r="E43" s="24">
        <v>0</v>
      </c>
      <c r="F43" s="6">
        <v>0</v>
      </c>
      <c r="G43" s="25">
        <v>0</v>
      </c>
      <c r="H43" s="26">
        <v>-97118845</v>
      </c>
      <c r="I43" s="24">
        <v>-173902372</v>
      </c>
      <c r="J43" s="6">
        <v>-134227734</v>
      </c>
      <c r="K43" s="25">
        <v>-128826814</v>
      </c>
    </row>
    <row r="44" spans="1:11" ht="13.5">
      <c r="A44" s="22" t="s">
        <v>47</v>
      </c>
      <c r="B44" s="6">
        <v>-194650</v>
      </c>
      <c r="C44" s="6">
        <v>971077</v>
      </c>
      <c r="D44" s="23">
        <v>214374</v>
      </c>
      <c r="E44" s="24">
        <v>-1185451</v>
      </c>
      <c r="F44" s="6">
        <v>2181366</v>
      </c>
      <c r="G44" s="25">
        <v>2181366</v>
      </c>
      <c r="H44" s="26">
        <v>322274</v>
      </c>
      <c r="I44" s="24">
        <v>1139176</v>
      </c>
      <c r="J44" s="6">
        <v>1062348</v>
      </c>
      <c r="K44" s="25">
        <v>864780</v>
      </c>
    </row>
    <row r="45" spans="1:11" ht="13.5">
      <c r="A45" s="33" t="s">
        <v>48</v>
      </c>
      <c r="B45" s="7">
        <v>111445759</v>
      </c>
      <c r="C45" s="7">
        <v>237831936</v>
      </c>
      <c r="D45" s="69">
        <v>466904590</v>
      </c>
      <c r="E45" s="70">
        <v>246849689</v>
      </c>
      <c r="F45" s="7">
        <v>240669839</v>
      </c>
      <c r="G45" s="71">
        <v>240669839</v>
      </c>
      <c r="H45" s="72">
        <v>401809601</v>
      </c>
      <c r="I45" s="70">
        <v>-48656404</v>
      </c>
      <c r="J45" s="7">
        <v>-35955746</v>
      </c>
      <c r="K45" s="71">
        <v>-23775645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111445759</v>
      </c>
      <c r="C48" s="6">
        <v>132654690</v>
      </c>
      <c r="D48" s="23">
        <v>137892719</v>
      </c>
      <c r="E48" s="24">
        <v>112167900</v>
      </c>
      <c r="F48" s="6">
        <v>115697679</v>
      </c>
      <c r="G48" s="25">
        <v>115697679</v>
      </c>
      <c r="H48" s="26">
        <v>146784874</v>
      </c>
      <c r="I48" s="24">
        <v>113152420</v>
      </c>
      <c r="J48" s="6">
        <v>86419054</v>
      </c>
      <c r="K48" s="25">
        <v>93090441</v>
      </c>
    </row>
    <row r="49" spans="1:11" ht="13.5">
      <c r="A49" s="22" t="s">
        <v>51</v>
      </c>
      <c r="B49" s="6">
        <f>+B75</f>
        <v>995352.1295617074</v>
      </c>
      <c r="C49" s="6">
        <f aca="true" t="shared" si="6" ref="C49:K49">+C75</f>
        <v>14037717.032126918</v>
      </c>
      <c r="D49" s="23">
        <f t="shared" si="6"/>
        <v>-50806347.84578198</v>
      </c>
      <c r="E49" s="24">
        <f t="shared" si="6"/>
        <v>53540902.97118859</v>
      </c>
      <c r="F49" s="6">
        <f t="shared" si="6"/>
        <v>-2473814.2745480314</v>
      </c>
      <c r="G49" s="25">
        <f t="shared" si="6"/>
        <v>-2473814.2745480314</v>
      </c>
      <c r="H49" s="26">
        <f t="shared" si="6"/>
        <v>-18239777.813367814</v>
      </c>
      <c r="I49" s="24">
        <f t="shared" si="6"/>
        <v>33648163.27465723</v>
      </c>
      <c r="J49" s="6">
        <f t="shared" si="6"/>
        <v>18227525.091250762</v>
      </c>
      <c r="K49" s="25">
        <f t="shared" si="6"/>
        <v>41694738.20241178</v>
      </c>
    </row>
    <row r="50" spans="1:11" ht="13.5">
      <c r="A50" s="33" t="s">
        <v>52</v>
      </c>
      <c r="B50" s="7">
        <f>+B48-B49</f>
        <v>110450406.8704383</v>
      </c>
      <c r="C50" s="7">
        <f aca="true" t="shared" si="7" ref="C50:K50">+C48-C49</f>
        <v>118616972.96787308</v>
      </c>
      <c r="D50" s="69">
        <f t="shared" si="7"/>
        <v>188699066.84578198</v>
      </c>
      <c r="E50" s="70">
        <f t="shared" si="7"/>
        <v>58626997.02881141</v>
      </c>
      <c r="F50" s="7">
        <f t="shared" si="7"/>
        <v>118171493.27454802</v>
      </c>
      <c r="G50" s="71">
        <f t="shared" si="7"/>
        <v>118171493.27454802</v>
      </c>
      <c r="H50" s="72">
        <f t="shared" si="7"/>
        <v>165024651.8133678</v>
      </c>
      <c r="I50" s="70">
        <f t="shared" si="7"/>
        <v>79504256.72534278</v>
      </c>
      <c r="J50" s="7">
        <f t="shared" si="7"/>
        <v>68191528.90874924</v>
      </c>
      <c r="K50" s="71">
        <f t="shared" si="7"/>
        <v>51395702.79758822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338394993</v>
      </c>
      <c r="C53" s="6">
        <v>248831195</v>
      </c>
      <c r="D53" s="23">
        <v>355580226</v>
      </c>
      <c r="E53" s="24">
        <v>237715548</v>
      </c>
      <c r="F53" s="6">
        <v>313387804</v>
      </c>
      <c r="G53" s="25">
        <v>313387804</v>
      </c>
      <c r="H53" s="26">
        <v>359380419</v>
      </c>
      <c r="I53" s="24">
        <v>299834032</v>
      </c>
      <c r="J53" s="6">
        <v>285492988</v>
      </c>
      <c r="K53" s="25">
        <v>270445285</v>
      </c>
    </row>
    <row r="54" spans="1:11" ht="13.5">
      <c r="A54" s="22" t="s">
        <v>55</v>
      </c>
      <c r="B54" s="6">
        <v>16069711</v>
      </c>
      <c r="C54" s="6">
        <v>0</v>
      </c>
      <c r="D54" s="23">
        <v>16442926</v>
      </c>
      <c r="E54" s="24">
        <v>28589232</v>
      </c>
      <c r="F54" s="6">
        <v>25589222</v>
      </c>
      <c r="G54" s="25">
        <v>25589222</v>
      </c>
      <c r="H54" s="26">
        <v>2862582</v>
      </c>
      <c r="I54" s="24">
        <v>26740745</v>
      </c>
      <c r="J54" s="6">
        <v>27970816</v>
      </c>
      <c r="K54" s="25">
        <v>29257476</v>
      </c>
    </row>
    <row r="55" spans="1:11" ht="13.5">
      <c r="A55" s="22" t="s">
        <v>56</v>
      </c>
      <c r="B55" s="6">
        <v>1062655</v>
      </c>
      <c r="C55" s="6">
        <v>16745415</v>
      </c>
      <c r="D55" s="23">
        <v>-11782048</v>
      </c>
      <c r="E55" s="24">
        <v>20500032</v>
      </c>
      <c r="F55" s="6">
        <v>18453997</v>
      </c>
      <c r="G55" s="25">
        <v>18453997</v>
      </c>
      <c r="H55" s="26">
        <v>10380205</v>
      </c>
      <c r="I55" s="24">
        <v>25530000</v>
      </c>
      <c r="J55" s="6">
        <v>33839772</v>
      </c>
      <c r="K55" s="25">
        <v>17839772</v>
      </c>
    </row>
    <row r="56" spans="1:11" ht="13.5">
      <c r="A56" s="22" t="s">
        <v>57</v>
      </c>
      <c r="B56" s="6">
        <v>1438178</v>
      </c>
      <c r="C56" s="6">
        <v>1026195</v>
      </c>
      <c r="D56" s="23">
        <v>2511201</v>
      </c>
      <c r="E56" s="24">
        <v>3680028</v>
      </c>
      <c r="F56" s="6">
        <v>4280018</v>
      </c>
      <c r="G56" s="25">
        <v>4280018</v>
      </c>
      <c r="H56" s="26">
        <v>2439572</v>
      </c>
      <c r="I56" s="24">
        <v>4330000</v>
      </c>
      <c r="J56" s="6">
        <v>4006180</v>
      </c>
      <c r="K56" s="25">
        <v>4190462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7805</v>
      </c>
      <c r="C62" s="98">
        <v>7805</v>
      </c>
      <c r="D62" s="99">
        <v>7805</v>
      </c>
      <c r="E62" s="97">
        <v>7805</v>
      </c>
      <c r="F62" s="98">
        <v>7805</v>
      </c>
      <c r="G62" s="99">
        <v>7805</v>
      </c>
      <c r="H62" s="100">
        <v>7805</v>
      </c>
      <c r="I62" s="97">
        <v>7805</v>
      </c>
      <c r="J62" s="98">
        <v>7805</v>
      </c>
      <c r="K62" s="99">
        <v>7805</v>
      </c>
    </row>
    <row r="63" spans="1:11" ht="13.5">
      <c r="A63" s="96" t="s">
        <v>63</v>
      </c>
      <c r="B63" s="97">
        <v>1487</v>
      </c>
      <c r="C63" s="98">
        <v>1487</v>
      </c>
      <c r="D63" s="99">
        <v>1487</v>
      </c>
      <c r="E63" s="97">
        <v>1487</v>
      </c>
      <c r="F63" s="98">
        <v>1487</v>
      </c>
      <c r="G63" s="99">
        <v>1487</v>
      </c>
      <c r="H63" s="100">
        <v>1487</v>
      </c>
      <c r="I63" s="97">
        <v>1487</v>
      </c>
      <c r="J63" s="98">
        <v>1487</v>
      </c>
      <c r="K63" s="99">
        <v>1487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23035</v>
      </c>
      <c r="C65" s="98">
        <v>23035</v>
      </c>
      <c r="D65" s="99">
        <v>23035</v>
      </c>
      <c r="E65" s="97">
        <v>23035</v>
      </c>
      <c r="F65" s="98">
        <v>23035</v>
      </c>
      <c r="G65" s="99">
        <v>23035</v>
      </c>
      <c r="H65" s="100">
        <v>23035</v>
      </c>
      <c r="I65" s="97">
        <v>23035</v>
      </c>
      <c r="J65" s="98">
        <v>23035</v>
      </c>
      <c r="K65" s="99">
        <v>23035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0.6008167838804561</v>
      </c>
      <c r="C70" s="5">
        <f aca="true" t="shared" si="8" ref="C70:K70">IF(ISERROR(C71/C72),0,(C71/C72))</f>
        <v>0.9575536310434588</v>
      </c>
      <c r="D70" s="5">
        <f t="shared" si="8"/>
        <v>1.5153209495240954</v>
      </c>
      <c r="E70" s="5">
        <f t="shared" si="8"/>
        <v>1.0644480561260175</v>
      </c>
      <c r="F70" s="5">
        <f t="shared" si="8"/>
        <v>1.22212299398078</v>
      </c>
      <c r="G70" s="5">
        <f t="shared" si="8"/>
        <v>1.22212299398078</v>
      </c>
      <c r="H70" s="5">
        <f t="shared" si="8"/>
        <v>1.133251044112218</v>
      </c>
      <c r="I70" s="5">
        <f t="shared" si="8"/>
        <v>0.9496964244559502</v>
      </c>
      <c r="J70" s="5">
        <f t="shared" si="8"/>
        <v>0.9815408427567789</v>
      </c>
      <c r="K70" s="5">
        <f t="shared" si="8"/>
        <v>0.4250197212372036</v>
      </c>
    </row>
    <row r="71" spans="1:11" ht="12.75" hidden="1">
      <c r="A71" s="2" t="s">
        <v>108</v>
      </c>
      <c r="B71" s="2">
        <f>+B83</f>
        <v>43494462</v>
      </c>
      <c r="C71" s="2">
        <f aca="true" t="shared" si="9" ref="C71:K71">+C83</f>
        <v>79793036</v>
      </c>
      <c r="D71" s="2">
        <f t="shared" si="9"/>
        <v>135417581</v>
      </c>
      <c r="E71" s="2">
        <f t="shared" si="9"/>
        <v>112167900</v>
      </c>
      <c r="F71" s="2">
        <f t="shared" si="9"/>
        <v>132367187</v>
      </c>
      <c r="G71" s="2">
        <f t="shared" si="9"/>
        <v>132367187</v>
      </c>
      <c r="H71" s="2">
        <f t="shared" si="9"/>
        <v>112390629</v>
      </c>
      <c r="I71" s="2">
        <f t="shared" si="9"/>
        <v>114120098</v>
      </c>
      <c r="J71" s="2">
        <f t="shared" si="9"/>
        <v>126562230</v>
      </c>
      <c r="K71" s="2">
        <f t="shared" si="9"/>
        <v>58280298</v>
      </c>
    </row>
    <row r="72" spans="1:11" ht="12.75" hidden="1">
      <c r="A72" s="2" t="s">
        <v>109</v>
      </c>
      <c r="B72" s="2">
        <f>+B77</f>
        <v>72392222</v>
      </c>
      <c r="C72" s="2">
        <f aca="true" t="shared" si="10" ref="C72:K72">+C77</f>
        <v>83330096</v>
      </c>
      <c r="D72" s="2">
        <f t="shared" si="10"/>
        <v>89365610</v>
      </c>
      <c r="E72" s="2">
        <f t="shared" si="10"/>
        <v>105376584</v>
      </c>
      <c r="F72" s="2">
        <f t="shared" si="10"/>
        <v>108309219</v>
      </c>
      <c r="G72" s="2">
        <f t="shared" si="10"/>
        <v>108309219</v>
      </c>
      <c r="H72" s="2">
        <f t="shared" si="10"/>
        <v>99175403</v>
      </c>
      <c r="I72" s="2">
        <f t="shared" si="10"/>
        <v>120164818</v>
      </c>
      <c r="J72" s="2">
        <f t="shared" si="10"/>
        <v>128942398</v>
      </c>
      <c r="K72" s="2">
        <f t="shared" si="10"/>
        <v>137123750</v>
      </c>
    </row>
    <row r="73" spans="1:11" ht="12.75" hidden="1">
      <c r="A73" s="2" t="s">
        <v>110</v>
      </c>
      <c r="B73" s="2">
        <f>+B74</f>
        <v>87427855.16666664</v>
      </c>
      <c r="C73" s="2">
        <f aca="true" t="shared" si="11" ref="C73:K73">+(C78+C80+C81+C82)-(B78+B80+B81+B82)</f>
        <v>80171630</v>
      </c>
      <c r="D73" s="2">
        <f t="shared" si="11"/>
        <v>20573488</v>
      </c>
      <c r="E73" s="2">
        <f t="shared" si="11"/>
        <v>-82562005</v>
      </c>
      <c r="F73" s="2">
        <f>+(F78+F80+F81+F82)-(D78+D80+D81+D82)</f>
        <v>-98177040</v>
      </c>
      <c r="G73" s="2">
        <f>+(G78+G80+G81+G82)-(D78+D80+D81+D82)</f>
        <v>-98177040</v>
      </c>
      <c r="H73" s="2">
        <f>+(H78+H80+H81+H82)-(D78+D80+D81+D82)</f>
        <v>35838805</v>
      </c>
      <c r="I73" s="2">
        <f>+(I78+I80+I81+I82)-(E78+E80+E81+E82)</f>
        <v>-15421976</v>
      </c>
      <c r="J73" s="2">
        <f t="shared" si="11"/>
        <v>5279720</v>
      </c>
      <c r="K73" s="2">
        <f t="shared" si="11"/>
        <v>-9277381</v>
      </c>
    </row>
    <row r="74" spans="1:11" ht="12.75" hidden="1">
      <c r="A74" s="2" t="s">
        <v>111</v>
      </c>
      <c r="B74" s="2">
        <f>+TREND(C74:E74)</f>
        <v>87427855.16666664</v>
      </c>
      <c r="C74" s="2">
        <f>+C73</f>
        <v>80171630</v>
      </c>
      <c r="D74" s="2">
        <f aca="true" t="shared" si="12" ref="D74:K74">+D73</f>
        <v>20573488</v>
      </c>
      <c r="E74" s="2">
        <f t="shared" si="12"/>
        <v>-82562005</v>
      </c>
      <c r="F74" s="2">
        <f t="shared" si="12"/>
        <v>-98177040</v>
      </c>
      <c r="G74" s="2">
        <f t="shared" si="12"/>
        <v>-98177040</v>
      </c>
      <c r="H74" s="2">
        <f t="shared" si="12"/>
        <v>35838805</v>
      </c>
      <c r="I74" s="2">
        <f t="shared" si="12"/>
        <v>-15421976</v>
      </c>
      <c r="J74" s="2">
        <f t="shared" si="12"/>
        <v>5279720</v>
      </c>
      <c r="K74" s="2">
        <f t="shared" si="12"/>
        <v>-9277381</v>
      </c>
    </row>
    <row r="75" spans="1:11" ht="12.75" hidden="1">
      <c r="A75" s="2" t="s">
        <v>112</v>
      </c>
      <c r="B75" s="2">
        <f>+B84-(((B80+B81+B78)*B70)-B79)</f>
        <v>995352.1295617074</v>
      </c>
      <c r="C75" s="2">
        <f aca="true" t="shared" si="13" ref="C75:K75">+C84-(((C80+C81+C78)*C70)-C79)</f>
        <v>14037717.032126918</v>
      </c>
      <c r="D75" s="2">
        <f t="shared" si="13"/>
        <v>-50806347.84578198</v>
      </c>
      <c r="E75" s="2">
        <f t="shared" si="13"/>
        <v>53540902.97118859</v>
      </c>
      <c r="F75" s="2">
        <f t="shared" si="13"/>
        <v>-2473814.2745480314</v>
      </c>
      <c r="G75" s="2">
        <f t="shared" si="13"/>
        <v>-2473814.2745480314</v>
      </c>
      <c r="H75" s="2">
        <f t="shared" si="13"/>
        <v>-18239777.813367814</v>
      </c>
      <c r="I75" s="2">
        <f t="shared" si="13"/>
        <v>33648163.27465723</v>
      </c>
      <c r="J75" s="2">
        <f t="shared" si="13"/>
        <v>18227525.091250762</v>
      </c>
      <c r="K75" s="2">
        <f t="shared" si="13"/>
        <v>41694738.20241178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72392222</v>
      </c>
      <c r="C77" s="3">
        <v>83330096</v>
      </c>
      <c r="D77" s="3">
        <v>89365610</v>
      </c>
      <c r="E77" s="3">
        <v>105376584</v>
      </c>
      <c r="F77" s="3">
        <v>108309219</v>
      </c>
      <c r="G77" s="3">
        <v>108309219</v>
      </c>
      <c r="H77" s="3">
        <v>99175403</v>
      </c>
      <c r="I77" s="3">
        <v>120164818</v>
      </c>
      <c r="J77" s="3">
        <v>128942398</v>
      </c>
      <c r="K77" s="3">
        <v>137123750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22321437</v>
      </c>
      <c r="C79" s="3">
        <v>107582801</v>
      </c>
      <c r="D79" s="3">
        <v>135649335</v>
      </c>
      <c r="E79" s="3">
        <v>68099992</v>
      </c>
      <c r="F79" s="3">
        <v>23082930</v>
      </c>
      <c r="G79" s="3">
        <v>23082930</v>
      </c>
      <c r="H79" s="3">
        <v>156848839</v>
      </c>
      <c r="I79" s="3">
        <v>26143804</v>
      </c>
      <c r="J79" s="3">
        <v>21289408</v>
      </c>
      <c r="K79" s="3">
        <v>16214784</v>
      </c>
    </row>
    <row r="80" spans="1:11" ht="12.75" hidden="1">
      <c r="A80" s="1" t="s">
        <v>69</v>
      </c>
      <c r="B80" s="3">
        <v>7719717</v>
      </c>
      <c r="C80" s="3">
        <v>20825211</v>
      </c>
      <c r="D80" s="3">
        <v>23154381</v>
      </c>
      <c r="E80" s="3">
        <v>26374920</v>
      </c>
      <c r="F80" s="3">
        <v>21163939</v>
      </c>
      <c r="G80" s="3">
        <v>21163939</v>
      </c>
      <c r="H80" s="3">
        <v>38930225</v>
      </c>
      <c r="I80" s="3">
        <v>21187364</v>
      </c>
      <c r="J80" s="3">
        <v>31846404</v>
      </c>
      <c r="K80" s="3">
        <v>25177917</v>
      </c>
    </row>
    <row r="81" spans="1:11" ht="12.75" hidden="1">
      <c r="A81" s="1" t="s">
        <v>70</v>
      </c>
      <c r="B81" s="3">
        <v>27775438</v>
      </c>
      <c r="C81" s="3">
        <v>94841574</v>
      </c>
      <c r="D81" s="3">
        <v>113085892</v>
      </c>
      <c r="E81" s="3">
        <v>27303348</v>
      </c>
      <c r="F81" s="3">
        <v>16899294</v>
      </c>
      <c r="G81" s="3">
        <v>16899294</v>
      </c>
      <c r="H81" s="3">
        <v>133148853</v>
      </c>
      <c r="I81" s="3">
        <v>17068928</v>
      </c>
      <c r="J81" s="3">
        <v>11689608</v>
      </c>
      <c r="K81" s="3">
        <v>9080714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43494462</v>
      </c>
      <c r="C83" s="3">
        <v>79793036</v>
      </c>
      <c r="D83" s="3">
        <v>135417581</v>
      </c>
      <c r="E83" s="3">
        <v>112167900</v>
      </c>
      <c r="F83" s="3">
        <v>132367187</v>
      </c>
      <c r="G83" s="3">
        <v>132367187</v>
      </c>
      <c r="H83" s="3">
        <v>112390629</v>
      </c>
      <c r="I83" s="3">
        <v>114120098</v>
      </c>
      <c r="J83" s="3">
        <v>126562230</v>
      </c>
      <c r="K83" s="3">
        <v>58280298</v>
      </c>
    </row>
    <row r="84" spans="1:11" ht="12.75" hidden="1">
      <c r="A84" s="1" t="s">
        <v>73</v>
      </c>
      <c r="B84" s="3">
        <v>0</v>
      </c>
      <c r="C84" s="3">
        <v>17212066</v>
      </c>
      <c r="D84" s="3">
        <v>19992057</v>
      </c>
      <c r="E84" s="3">
        <v>42578639</v>
      </c>
      <c r="F84" s="3">
        <v>20961208</v>
      </c>
      <c r="G84" s="3">
        <v>20961208</v>
      </c>
      <c r="H84" s="3">
        <v>19920178</v>
      </c>
      <c r="I84" s="3">
        <v>43836223</v>
      </c>
      <c r="J84" s="3">
        <v>39670491</v>
      </c>
      <c r="K84" s="3">
        <v>40040548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19</v>
      </c>
      <c r="B6" s="6">
        <v>207260655</v>
      </c>
      <c r="C6" s="6">
        <v>0</v>
      </c>
      <c r="D6" s="23">
        <v>0</v>
      </c>
      <c r="E6" s="24">
        <v>186062716</v>
      </c>
      <c r="F6" s="6">
        <v>186878794</v>
      </c>
      <c r="G6" s="25">
        <v>186878794</v>
      </c>
      <c r="H6" s="26">
        <v>0</v>
      </c>
      <c r="I6" s="24">
        <v>198499116</v>
      </c>
      <c r="J6" s="6">
        <v>210905316</v>
      </c>
      <c r="K6" s="25">
        <v>224086860</v>
      </c>
    </row>
    <row r="7" spans="1:11" ht="13.5">
      <c r="A7" s="22" t="s">
        <v>20</v>
      </c>
      <c r="B7" s="6">
        <v>10300000</v>
      </c>
      <c r="C7" s="6">
        <v>0</v>
      </c>
      <c r="D7" s="23">
        <v>0</v>
      </c>
      <c r="E7" s="24">
        <v>9000000</v>
      </c>
      <c r="F7" s="6">
        <v>13000000</v>
      </c>
      <c r="G7" s="25">
        <v>13000000</v>
      </c>
      <c r="H7" s="26">
        <v>19543158</v>
      </c>
      <c r="I7" s="24">
        <v>13701996</v>
      </c>
      <c r="J7" s="6">
        <v>14441904</v>
      </c>
      <c r="K7" s="25">
        <v>15181812</v>
      </c>
    </row>
    <row r="8" spans="1:11" ht="13.5">
      <c r="A8" s="22" t="s">
        <v>21</v>
      </c>
      <c r="B8" s="6">
        <v>705950000</v>
      </c>
      <c r="C8" s="6">
        <v>0</v>
      </c>
      <c r="D8" s="23">
        <v>0</v>
      </c>
      <c r="E8" s="24">
        <v>927159000</v>
      </c>
      <c r="F8" s="6">
        <v>927543000</v>
      </c>
      <c r="G8" s="25">
        <v>927543000</v>
      </c>
      <c r="H8" s="26">
        <v>932745231</v>
      </c>
      <c r="I8" s="24">
        <v>1135221124</v>
      </c>
      <c r="J8" s="6">
        <v>1090006008</v>
      </c>
      <c r="K8" s="25">
        <v>1177672008</v>
      </c>
    </row>
    <row r="9" spans="1:11" ht="13.5">
      <c r="A9" s="22" t="s">
        <v>22</v>
      </c>
      <c r="B9" s="6">
        <v>1094000</v>
      </c>
      <c r="C9" s="6">
        <v>0</v>
      </c>
      <c r="D9" s="23">
        <v>0</v>
      </c>
      <c r="E9" s="24">
        <v>50787211</v>
      </c>
      <c r="F9" s="6">
        <v>42731007</v>
      </c>
      <c r="G9" s="25">
        <v>42731007</v>
      </c>
      <c r="H9" s="26">
        <v>397447</v>
      </c>
      <c r="I9" s="24">
        <v>45427908</v>
      </c>
      <c r="J9" s="6">
        <v>48231876</v>
      </c>
      <c r="K9" s="25">
        <v>51197052</v>
      </c>
    </row>
    <row r="10" spans="1:11" ht="25.5">
      <c r="A10" s="27" t="s">
        <v>102</v>
      </c>
      <c r="B10" s="28">
        <f>SUM(B5:B9)</f>
        <v>924604655</v>
      </c>
      <c r="C10" s="29">
        <f aca="true" t="shared" si="0" ref="C10:K10">SUM(C5:C9)</f>
        <v>0</v>
      </c>
      <c r="D10" s="30">
        <f t="shared" si="0"/>
        <v>0</v>
      </c>
      <c r="E10" s="28">
        <f t="shared" si="0"/>
        <v>1173008927</v>
      </c>
      <c r="F10" s="29">
        <f t="shared" si="0"/>
        <v>1170152801</v>
      </c>
      <c r="G10" s="31">
        <f t="shared" si="0"/>
        <v>1170152801</v>
      </c>
      <c r="H10" s="32">
        <f t="shared" si="0"/>
        <v>952685836</v>
      </c>
      <c r="I10" s="28">
        <f t="shared" si="0"/>
        <v>1392850144</v>
      </c>
      <c r="J10" s="29">
        <f t="shared" si="0"/>
        <v>1363585104</v>
      </c>
      <c r="K10" s="31">
        <f t="shared" si="0"/>
        <v>1468137732</v>
      </c>
    </row>
    <row r="11" spans="1:11" ht="13.5">
      <c r="A11" s="22" t="s">
        <v>23</v>
      </c>
      <c r="B11" s="6">
        <v>367640824</v>
      </c>
      <c r="C11" s="6">
        <v>0</v>
      </c>
      <c r="D11" s="23">
        <v>0</v>
      </c>
      <c r="E11" s="24">
        <v>433710555</v>
      </c>
      <c r="F11" s="6">
        <v>385221932</v>
      </c>
      <c r="G11" s="25">
        <v>385221932</v>
      </c>
      <c r="H11" s="26">
        <v>389361288</v>
      </c>
      <c r="I11" s="24">
        <v>397854024</v>
      </c>
      <c r="J11" s="6">
        <v>422737954</v>
      </c>
      <c r="K11" s="25">
        <v>449208636</v>
      </c>
    </row>
    <row r="12" spans="1:11" ht="13.5">
      <c r="A12" s="22" t="s">
        <v>24</v>
      </c>
      <c r="B12" s="6">
        <v>13297373</v>
      </c>
      <c r="C12" s="6">
        <v>0</v>
      </c>
      <c r="D12" s="23">
        <v>0</v>
      </c>
      <c r="E12" s="24">
        <v>28920475</v>
      </c>
      <c r="F12" s="6">
        <v>15312461</v>
      </c>
      <c r="G12" s="25">
        <v>15312461</v>
      </c>
      <c r="H12" s="26">
        <v>54480207</v>
      </c>
      <c r="I12" s="24">
        <v>14233356</v>
      </c>
      <c r="J12" s="6">
        <v>15122945</v>
      </c>
      <c r="K12" s="25">
        <v>16068120</v>
      </c>
    </row>
    <row r="13" spans="1:11" ht="13.5">
      <c r="A13" s="22" t="s">
        <v>103</v>
      </c>
      <c r="B13" s="6">
        <v>169021008</v>
      </c>
      <c r="C13" s="6">
        <v>0</v>
      </c>
      <c r="D13" s="23">
        <v>0</v>
      </c>
      <c r="E13" s="24">
        <v>177736395</v>
      </c>
      <c r="F13" s="6">
        <v>178067165</v>
      </c>
      <c r="G13" s="25">
        <v>178067165</v>
      </c>
      <c r="H13" s="26">
        <v>0</v>
      </c>
      <c r="I13" s="24">
        <v>186056124</v>
      </c>
      <c r="J13" s="6">
        <v>197682360</v>
      </c>
      <c r="K13" s="25">
        <v>210033012</v>
      </c>
    </row>
    <row r="14" spans="1:11" ht="13.5">
      <c r="A14" s="22" t="s">
        <v>25</v>
      </c>
      <c r="B14" s="6">
        <v>0</v>
      </c>
      <c r="C14" s="6">
        <v>0</v>
      </c>
      <c r="D14" s="23">
        <v>0</v>
      </c>
      <c r="E14" s="24">
        <v>466085</v>
      </c>
      <c r="F14" s="6">
        <v>466085</v>
      </c>
      <c r="G14" s="25">
        <v>466085</v>
      </c>
      <c r="H14" s="26">
        <v>490795</v>
      </c>
      <c r="I14" s="24">
        <v>490500</v>
      </c>
      <c r="J14" s="6">
        <v>521148</v>
      </c>
      <c r="K14" s="25">
        <v>553716</v>
      </c>
    </row>
    <row r="15" spans="1:11" ht="13.5">
      <c r="A15" s="22" t="s">
        <v>26</v>
      </c>
      <c r="B15" s="6">
        <v>271183788</v>
      </c>
      <c r="C15" s="6">
        <v>0</v>
      </c>
      <c r="D15" s="23">
        <v>0</v>
      </c>
      <c r="E15" s="24">
        <v>278269605</v>
      </c>
      <c r="F15" s="6">
        <v>317954316</v>
      </c>
      <c r="G15" s="25">
        <v>317954316</v>
      </c>
      <c r="H15" s="26">
        <v>136508889</v>
      </c>
      <c r="I15" s="24">
        <v>358724388</v>
      </c>
      <c r="J15" s="6">
        <v>439726836</v>
      </c>
      <c r="K15" s="25">
        <v>468606042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328941826</v>
      </c>
      <c r="C17" s="6">
        <v>0</v>
      </c>
      <c r="D17" s="23">
        <v>0</v>
      </c>
      <c r="E17" s="24">
        <v>430931946</v>
      </c>
      <c r="F17" s="6">
        <v>291580211</v>
      </c>
      <c r="G17" s="25">
        <v>291580211</v>
      </c>
      <c r="H17" s="26">
        <v>288492529</v>
      </c>
      <c r="I17" s="24">
        <v>323609892</v>
      </c>
      <c r="J17" s="6">
        <v>307652333</v>
      </c>
      <c r="K17" s="25">
        <v>335104626</v>
      </c>
    </row>
    <row r="18" spans="1:11" ht="13.5">
      <c r="A18" s="33" t="s">
        <v>28</v>
      </c>
      <c r="B18" s="34">
        <f>SUM(B11:B17)</f>
        <v>1150084819</v>
      </c>
      <c r="C18" s="35">
        <f aca="true" t="shared" si="1" ref="C18:K18">SUM(C11:C17)</f>
        <v>0</v>
      </c>
      <c r="D18" s="36">
        <f t="shared" si="1"/>
        <v>0</v>
      </c>
      <c r="E18" s="34">
        <f t="shared" si="1"/>
        <v>1350035061</v>
      </c>
      <c r="F18" s="35">
        <f t="shared" si="1"/>
        <v>1188602170</v>
      </c>
      <c r="G18" s="37">
        <f t="shared" si="1"/>
        <v>1188602170</v>
      </c>
      <c r="H18" s="38">
        <f t="shared" si="1"/>
        <v>869333708</v>
      </c>
      <c r="I18" s="34">
        <f t="shared" si="1"/>
        <v>1280968284</v>
      </c>
      <c r="J18" s="35">
        <f t="shared" si="1"/>
        <v>1383443576</v>
      </c>
      <c r="K18" s="37">
        <f t="shared" si="1"/>
        <v>1479574152</v>
      </c>
    </row>
    <row r="19" spans="1:11" ht="13.5">
      <c r="A19" s="33" t="s">
        <v>29</v>
      </c>
      <c r="B19" s="39">
        <f>+B10-B18</f>
        <v>-225480164</v>
      </c>
      <c r="C19" s="40">
        <f aca="true" t="shared" si="2" ref="C19:K19">+C10-C18</f>
        <v>0</v>
      </c>
      <c r="D19" s="41">
        <f t="shared" si="2"/>
        <v>0</v>
      </c>
      <c r="E19" s="39">
        <f t="shared" si="2"/>
        <v>-177026134</v>
      </c>
      <c r="F19" s="40">
        <f t="shared" si="2"/>
        <v>-18449369</v>
      </c>
      <c r="G19" s="42">
        <f t="shared" si="2"/>
        <v>-18449369</v>
      </c>
      <c r="H19" s="43">
        <f t="shared" si="2"/>
        <v>83352128</v>
      </c>
      <c r="I19" s="39">
        <f t="shared" si="2"/>
        <v>111881860</v>
      </c>
      <c r="J19" s="40">
        <f t="shared" si="2"/>
        <v>-19858472</v>
      </c>
      <c r="K19" s="42">
        <f t="shared" si="2"/>
        <v>-11436420</v>
      </c>
    </row>
    <row r="20" spans="1:11" ht="25.5">
      <c r="A20" s="44" t="s">
        <v>30</v>
      </c>
      <c r="B20" s="45">
        <v>440956000</v>
      </c>
      <c r="C20" s="46">
        <v>0</v>
      </c>
      <c r="D20" s="47">
        <v>0</v>
      </c>
      <c r="E20" s="45">
        <v>596866000</v>
      </c>
      <c r="F20" s="46">
        <v>496633000</v>
      </c>
      <c r="G20" s="48">
        <v>496633000</v>
      </c>
      <c r="H20" s="49">
        <v>129227702</v>
      </c>
      <c r="I20" s="45">
        <v>528638004</v>
      </c>
      <c r="J20" s="46">
        <v>555578340</v>
      </c>
      <c r="K20" s="48">
        <v>580944000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215475836</v>
      </c>
      <c r="C22" s="58">
        <f aca="true" t="shared" si="3" ref="C22:K22">SUM(C19:C21)</f>
        <v>0</v>
      </c>
      <c r="D22" s="59">
        <f t="shared" si="3"/>
        <v>0</v>
      </c>
      <c r="E22" s="57">
        <f t="shared" si="3"/>
        <v>419839866</v>
      </c>
      <c r="F22" s="58">
        <f t="shared" si="3"/>
        <v>478183631</v>
      </c>
      <c r="G22" s="60">
        <f t="shared" si="3"/>
        <v>478183631</v>
      </c>
      <c r="H22" s="61">
        <f t="shared" si="3"/>
        <v>212579830</v>
      </c>
      <c r="I22" s="57">
        <f t="shared" si="3"/>
        <v>640519864</v>
      </c>
      <c r="J22" s="58">
        <f t="shared" si="3"/>
        <v>535719868</v>
      </c>
      <c r="K22" s="60">
        <f t="shared" si="3"/>
        <v>569507580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215475836</v>
      </c>
      <c r="C24" s="40">
        <f aca="true" t="shared" si="4" ref="C24:K24">SUM(C22:C23)</f>
        <v>0</v>
      </c>
      <c r="D24" s="41">
        <f t="shared" si="4"/>
        <v>0</v>
      </c>
      <c r="E24" s="39">
        <f t="shared" si="4"/>
        <v>419839866</v>
      </c>
      <c r="F24" s="40">
        <f t="shared" si="4"/>
        <v>478183631</v>
      </c>
      <c r="G24" s="42">
        <f t="shared" si="4"/>
        <v>478183631</v>
      </c>
      <c r="H24" s="43">
        <f t="shared" si="4"/>
        <v>212579830</v>
      </c>
      <c r="I24" s="39">
        <f t="shared" si="4"/>
        <v>640519864</v>
      </c>
      <c r="J24" s="40">
        <f t="shared" si="4"/>
        <v>535719868</v>
      </c>
      <c r="K24" s="42">
        <f t="shared" si="4"/>
        <v>569507580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449835255</v>
      </c>
      <c r="C27" s="7">
        <v>0</v>
      </c>
      <c r="D27" s="69">
        <v>0</v>
      </c>
      <c r="E27" s="70">
        <v>563730251</v>
      </c>
      <c r="F27" s="7">
        <v>553911848</v>
      </c>
      <c r="G27" s="71">
        <v>553911848</v>
      </c>
      <c r="H27" s="72">
        <v>410620605</v>
      </c>
      <c r="I27" s="70">
        <v>567412296</v>
      </c>
      <c r="J27" s="7">
        <v>606012284</v>
      </c>
      <c r="K27" s="71">
        <v>653659976</v>
      </c>
    </row>
    <row r="28" spans="1:11" ht="13.5">
      <c r="A28" s="73" t="s">
        <v>34</v>
      </c>
      <c r="B28" s="6">
        <v>441507000</v>
      </c>
      <c r="C28" s="6">
        <v>0</v>
      </c>
      <c r="D28" s="23">
        <v>0</v>
      </c>
      <c r="E28" s="24">
        <v>544580251</v>
      </c>
      <c r="F28" s="6">
        <v>549971056</v>
      </c>
      <c r="G28" s="25">
        <v>549971056</v>
      </c>
      <c r="H28" s="26">
        <v>407302746</v>
      </c>
      <c r="I28" s="24">
        <v>532342320</v>
      </c>
      <c r="J28" s="6">
        <v>590042288</v>
      </c>
      <c r="K28" s="25">
        <v>623459984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8328255</v>
      </c>
      <c r="C31" s="6">
        <v>0</v>
      </c>
      <c r="D31" s="23">
        <v>0</v>
      </c>
      <c r="E31" s="24">
        <v>19150000</v>
      </c>
      <c r="F31" s="6">
        <v>3940792</v>
      </c>
      <c r="G31" s="25">
        <v>3940792</v>
      </c>
      <c r="H31" s="26">
        <v>3250570</v>
      </c>
      <c r="I31" s="24">
        <v>35069976</v>
      </c>
      <c r="J31" s="6">
        <v>15969996</v>
      </c>
      <c r="K31" s="25">
        <v>30199992</v>
      </c>
    </row>
    <row r="32" spans="1:11" ht="13.5">
      <c r="A32" s="33" t="s">
        <v>37</v>
      </c>
      <c r="B32" s="7">
        <f>SUM(B28:B31)</f>
        <v>449835255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563730251</v>
      </c>
      <c r="F32" s="7">
        <f t="shared" si="5"/>
        <v>553911848</v>
      </c>
      <c r="G32" s="71">
        <f t="shared" si="5"/>
        <v>553911848</v>
      </c>
      <c r="H32" s="72">
        <f t="shared" si="5"/>
        <v>410553316</v>
      </c>
      <c r="I32" s="70">
        <f t="shared" si="5"/>
        <v>567412296</v>
      </c>
      <c r="J32" s="7">
        <f t="shared" si="5"/>
        <v>606012284</v>
      </c>
      <c r="K32" s="71">
        <f t="shared" si="5"/>
        <v>653659976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680729376</v>
      </c>
      <c r="C35" s="6">
        <v>0</v>
      </c>
      <c r="D35" s="23">
        <v>0</v>
      </c>
      <c r="E35" s="24">
        <v>33846020</v>
      </c>
      <c r="F35" s="6">
        <v>102338958</v>
      </c>
      <c r="G35" s="25">
        <v>102338958</v>
      </c>
      <c r="H35" s="26">
        <v>1178756621</v>
      </c>
      <c r="I35" s="24">
        <v>2236882899</v>
      </c>
      <c r="J35" s="6">
        <v>-57802090</v>
      </c>
      <c r="K35" s="25">
        <v>-72303090</v>
      </c>
    </row>
    <row r="36" spans="1:11" ht="13.5">
      <c r="A36" s="22" t="s">
        <v>40</v>
      </c>
      <c r="B36" s="6">
        <v>4813022199</v>
      </c>
      <c r="C36" s="6">
        <v>0</v>
      </c>
      <c r="D36" s="23">
        <v>0</v>
      </c>
      <c r="E36" s="24">
        <v>385993856</v>
      </c>
      <c r="F36" s="6">
        <v>375844683</v>
      </c>
      <c r="G36" s="25">
        <v>375844683</v>
      </c>
      <c r="H36" s="26">
        <v>6010396876</v>
      </c>
      <c r="I36" s="24">
        <v>8670772062</v>
      </c>
      <c r="J36" s="6">
        <v>408330879</v>
      </c>
      <c r="K36" s="25">
        <v>443628742</v>
      </c>
    </row>
    <row r="37" spans="1:11" ht="13.5">
      <c r="A37" s="22" t="s">
        <v>41</v>
      </c>
      <c r="B37" s="6">
        <v>542451430</v>
      </c>
      <c r="C37" s="6">
        <v>0</v>
      </c>
      <c r="D37" s="23">
        <v>0</v>
      </c>
      <c r="E37" s="24">
        <v>0</v>
      </c>
      <c r="F37" s="6">
        <v>0</v>
      </c>
      <c r="G37" s="25">
        <v>0</v>
      </c>
      <c r="H37" s="26">
        <v>2399080807</v>
      </c>
      <c r="I37" s="24">
        <v>3463019579</v>
      </c>
      <c r="J37" s="6">
        <v>-185192936</v>
      </c>
      <c r="K37" s="25">
        <v>-198183586</v>
      </c>
    </row>
    <row r="38" spans="1:11" ht="13.5">
      <c r="A38" s="22" t="s">
        <v>42</v>
      </c>
      <c r="B38" s="6">
        <v>57936758</v>
      </c>
      <c r="C38" s="6">
        <v>0</v>
      </c>
      <c r="D38" s="23">
        <v>0</v>
      </c>
      <c r="E38" s="24">
        <v>0</v>
      </c>
      <c r="F38" s="6">
        <v>0</v>
      </c>
      <c r="G38" s="25">
        <v>0</v>
      </c>
      <c r="H38" s="26">
        <v>106515551</v>
      </c>
      <c r="I38" s="24">
        <v>286171420</v>
      </c>
      <c r="J38" s="6">
        <v>2657</v>
      </c>
      <c r="K38" s="25">
        <v>2843</v>
      </c>
    </row>
    <row r="39" spans="1:11" ht="13.5">
      <c r="A39" s="22" t="s">
        <v>43</v>
      </c>
      <c r="B39" s="6">
        <v>4893363387</v>
      </c>
      <c r="C39" s="6">
        <v>0</v>
      </c>
      <c r="D39" s="23">
        <v>0</v>
      </c>
      <c r="E39" s="24">
        <v>419839889</v>
      </c>
      <c r="F39" s="6">
        <v>478183654</v>
      </c>
      <c r="G39" s="25">
        <v>478183654</v>
      </c>
      <c r="H39" s="26">
        <v>4470977303</v>
      </c>
      <c r="I39" s="24">
        <v>7158463962</v>
      </c>
      <c r="J39" s="6">
        <v>535719068</v>
      </c>
      <c r="K39" s="25">
        <v>569506395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410205795</v>
      </c>
      <c r="C42" s="6">
        <v>0</v>
      </c>
      <c r="D42" s="23">
        <v>0</v>
      </c>
      <c r="E42" s="24">
        <v>1586141879</v>
      </c>
      <c r="F42" s="6">
        <v>1482292779</v>
      </c>
      <c r="G42" s="25">
        <v>1482292779</v>
      </c>
      <c r="H42" s="26">
        <v>1861570768</v>
      </c>
      <c r="I42" s="24">
        <v>285305651</v>
      </c>
      <c r="J42" s="6">
        <v>155163420</v>
      </c>
      <c r="K42" s="25">
        <v>155392380</v>
      </c>
    </row>
    <row r="43" spans="1:11" ht="13.5">
      <c r="A43" s="22" t="s">
        <v>46</v>
      </c>
      <c r="B43" s="6">
        <v>-511811022</v>
      </c>
      <c r="C43" s="6">
        <v>0</v>
      </c>
      <c r="D43" s="23">
        <v>0</v>
      </c>
      <c r="E43" s="24">
        <v>-563730251</v>
      </c>
      <c r="F43" s="6">
        <v>-553911848</v>
      </c>
      <c r="G43" s="25">
        <v>-553911848</v>
      </c>
      <c r="H43" s="26">
        <v>-299828078</v>
      </c>
      <c r="I43" s="24">
        <v>-567412296</v>
      </c>
      <c r="J43" s="6">
        <v>-606012288</v>
      </c>
      <c r="K43" s="25">
        <v>-653659956</v>
      </c>
    </row>
    <row r="44" spans="1:11" ht="13.5">
      <c r="A44" s="22" t="s">
        <v>47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6468440</v>
      </c>
      <c r="I44" s="24">
        <v>5834921</v>
      </c>
      <c r="J44" s="6">
        <v>-5834482</v>
      </c>
      <c r="K44" s="25">
        <v>210</v>
      </c>
    </row>
    <row r="45" spans="1:11" ht="13.5">
      <c r="A45" s="33" t="s">
        <v>48</v>
      </c>
      <c r="B45" s="7">
        <v>7752472</v>
      </c>
      <c r="C45" s="7">
        <v>0</v>
      </c>
      <c r="D45" s="69">
        <v>0</v>
      </c>
      <c r="E45" s="70">
        <v>1022411628</v>
      </c>
      <c r="F45" s="7">
        <v>928380931</v>
      </c>
      <c r="G45" s="71">
        <v>928380931</v>
      </c>
      <c r="H45" s="72">
        <v>1744150018</v>
      </c>
      <c r="I45" s="70">
        <v>-37050134</v>
      </c>
      <c r="J45" s="7">
        <v>-456683282</v>
      </c>
      <c r="K45" s="71">
        <v>-498267266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16545000</v>
      </c>
      <c r="C48" s="6">
        <v>0</v>
      </c>
      <c r="D48" s="23">
        <v>0</v>
      </c>
      <c r="E48" s="24">
        <v>-88707119</v>
      </c>
      <c r="F48" s="6">
        <v>-20974155</v>
      </c>
      <c r="G48" s="25">
        <v>-20974155</v>
      </c>
      <c r="H48" s="26">
        <v>-51128985</v>
      </c>
      <c r="I48" s="24">
        <v>564903664</v>
      </c>
      <c r="J48" s="6">
        <v>197886603</v>
      </c>
      <c r="K48" s="25">
        <v>200784727</v>
      </c>
    </row>
    <row r="49" spans="1:11" ht="13.5">
      <c r="A49" s="22" t="s">
        <v>51</v>
      </c>
      <c r="B49" s="6">
        <f>+B75</f>
        <v>101503428.91449183</v>
      </c>
      <c r="C49" s="6">
        <f aca="true" t="shared" si="6" ref="C49:K49">+C75</f>
        <v>0</v>
      </c>
      <c r="D49" s="23">
        <f t="shared" si="6"/>
        <v>0</v>
      </c>
      <c r="E49" s="24">
        <f t="shared" si="6"/>
        <v>-8765432.42925998</v>
      </c>
      <c r="F49" s="6">
        <f t="shared" si="6"/>
        <v>-2692053.0341903116</v>
      </c>
      <c r="G49" s="25">
        <f t="shared" si="6"/>
        <v>-2692053.0341903116</v>
      </c>
      <c r="H49" s="26">
        <f t="shared" si="6"/>
        <v>-638701257.8506494</v>
      </c>
      <c r="I49" s="24">
        <f t="shared" si="6"/>
        <v>19902612.050145388</v>
      </c>
      <c r="J49" s="6">
        <f t="shared" si="6"/>
        <v>-114777715.76998599</v>
      </c>
      <c r="K49" s="25">
        <f t="shared" si="6"/>
        <v>-123360698.16240871</v>
      </c>
    </row>
    <row r="50" spans="1:11" ht="13.5">
      <c r="A50" s="33" t="s">
        <v>52</v>
      </c>
      <c r="B50" s="7">
        <f>+B48-B49</f>
        <v>-84958428.91449183</v>
      </c>
      <c r="C50" s="7">
        <f aca="true" t="shared" si="7" ref="C50:K50">+C48-C49</f>
        <v>0</v>
      </c>
      <c r="D50" s="69">
        <f t="shared" si="7"/>
        <v>0</v>
      </c>
      <c r="E50" s="70">
        <f t="shared" si="7"/>
        <v>-79941686.57074001</v>
      </c>
      <c r="F50" s="7">
        <f t="shared" si="7"/>
        <v>-18282101.965809688</v>
      </c>
      <c r="G50" s="71">
        <f t="shared" si="7"/>
        <v>-18282101.965809688</v>
      </c>
      <c r="H50" s="72">
        <f t="shared" si="7"/>
        <v>587572272.8506494</v>
      </c>
      <c r="I50" s="70">
        <f t="shared" si="7"/>
        <v>545001051.9498546</v>
      </c>
      <c r="J50" s="7">
        <f t="shared" si="7"/>
        <v>312664318.769986</v>
      </c>
      <c r="K50" s="71">
        <f t="shared" si="7"/>
        <v>324145425.1624087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5351836217</v>
      </c>
      <c r="C53" s="6">
        <v>0</v>
      </c>
      <c r="D53" s="23">
        <v>0</v>
      </c>
      <c r="E53" s="24">
        <v>385993856</v>
      </c>
      <c r="F53" s="6">
        <v>375844683</v>
      </c>
      <c r="G53" s="25">
        <v>375844683</v>
      </c>
      <c r="H53" s="26">
        <v>4435639099</v>
      </c>
      <c r="I53" s="24">
        <v>6340130551</v>
      </c>
      <c r="J53" s="6">
        <v>408330876</v>
      </c>
      <c r="K53" s="25">
        <v>443628737</v>
      </c>
    </row>
    <row r="54" spans="1:11" ht="13.5">
      <c r="A54" s="22" t="s">
        <v>55</v>
      </c>
      <c r="B54" s="6">
        <v>169021008</v>
      </c>
      <c r="C54" s="6">
        <v>0</v>
      </c>
      <c r="D54" s="23">
        <v>0</v>
      </c>
      <c r="E54" s="24">
        <v>177736395</v>
      </c>
      <c r="F54" s="6">
        <v>178067165</v>
      </c>
      <c r="G54" s="25">
        <v>178067165</v>
      </c>
      <c r="H54" s="26">
        <v>0</v>
      </c>
      <c r="I54" s="24">
        <v>186056124</v>
      </c>
      <c r="J54" s="6">
        <v>197682360</v>
      </c>
      <c r="K54" s="25">
        <v>210033012</v>
      </c>
    </row>
    <row r="55" spans="1:11" ht="13.5">
      <c r="A55" s="22" t="s">
        <v>56</v>
      </c>
      <c r="B55" s="6">
        <v>90315773</v>
      </c>
      <c r="C55" s="6">
        <v>0</v>
      </c>
      <c r="D55" s="23">
        <v>0</v>
      </c>
      <c r="E55" s="24">
        <v>69307708</v>
      </c>
      <c r="F55" s="6">
        <v>23007206</v>
      </c>
      <c r="G55" s="25">
        <v>23007206</v>
      </c>
      <c r="H55" s="26">
        <v>36618627</v>
      </c>
      <c r="I55" s="24">
        <v>35380116</v>
      </c>
      <c r="J55" s="6">
        <v>10992996</v>
      </c>
      <c r="K55" s="25">
        <v>81409996</v>
      </c>
    </row>
    <row r="56" spans="1:11" ht="13.5">
      <c r="A56" s="22" t="s">
        <v>57</v>
      </c>
      <c r="B56" s="6">
        <v>102957781</v>
      </c>
      <c r="C56" s="6">
        <v>0</v>
      </c>
      <c r="D56" s="23">
        <v>0</v>
      </c>
      <c r="E56" s="24">
        <v>116823209</v>
      </c>
      <c r="F56" s="6">
        <v>44103041</v>
      </c>
      <c r="G56" s="25">
        <v>44103041</v>
      </c>
      <c r="H56" s="26">
        <v>39191163</v>
      </c>
      <c r="I56" s="24">
        <v>37823052</v>
      </c>
      <c r="J56" s="6">
        <v>33776850</v>
      </c>
      <c r="K56" s="25">
        <v>35962926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43935</v>
      </c>
      <c r="D62" s="99">
        <v>43935</v>
      </c>
      <c r="E62" s="97">
        <v>43935</v>
      </c>
      <c r="F62" s="98">
        <v>43935</v>
      </c>
      <c r="G62" s="99">
        <v>43935</v>
      </c>
      <c r="H62" s="100">
        <v>43935</v>
      </c>
      <c r="I62" s="97">
        <v>43935</v>
      </c>
      <c r="J62" s="98">
        <v>43935</v>
      </c>
      <c r="K62" s="99">
        <v>43935</v>
      </c>
    </row>
    <row r="63" spans="1:11" ht="13.5">
      <c r="A63" s="96" t="s">
        <v>63</v>
      </c>
      <c r="B63" s="97">
        <v>98019</v>
      </c>
      <c r="C63" s="98">
        <v>98019</v>
      </c>
      <c r="D63" s="99">
        <v>98019</v>
      </c>
      <c r="E63" s="97">
        <v>98019</v>
      </c>
      <c r="F63" s="98">
        <v>98019</v>
      </c>
      <c r="G63" s="99">
        <v>98019</v>
      </c>
      <c r="H63" s="100">
        <v>98019</v>
      </c>
      <c r="I63" s="97">
        <v>98019</v>
      </c>
      <c r="J63" s="98">
        <v>98019</v>
      </c>
      <c r="K63" s="99">
        <v>98019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0.674097931721276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0.07152352441384614</v>
      </c>
      <c r="F70" s="5">
        <f t="shared" si="8"/>
        <v>0.021831036202859557</v>
      </c>
      <c r="G70" s="5">
        <f t="shared" si="8"/>
        <v>0.021831036202859557</v>
      </c>
      <c r="H70" s="5">
        <f t="shared" si="8"/>
        <v>1.6389027971025067</v>
      </c>
      <c r="I70" s="5">
        <f t="shared" si="8"/>
        <v>0.9962455823198195</v>
      </c>
      <c r="J70" s="5">
        <f t="shared" si="8"/>
        <v>0.9963282120997481</v>
      </c>
      <c r="K70" s="5">
        <f t="shared" si="8"/>
        <v>0.9964368074823213</v>
      </c>
    </row>
    <row r="71" spans="1:11" ht="12.75" hidden="1">
      <c r="A71" s="2" t="s">
        <v>108</v>
      </c>
      <c r="B71" s="2">
        <f>+B83</f>
        <v>140451442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14165872</v>
      </c>
      <c r="F71" s="2">
        <f t="shared" si="9"/>
        <v>4165772</v>
      </c>
      <c r="G71" s="2">
        <f t="shared" si="9"/>
        <v>4165772</v>
      </c>
      <c r="H71" s="2">
        <f t="shared" si="9"/>
        <v>651377</v>
      </c>
      <c r="I71" s="2">
        <f t="shared" si="9"/>
        <v>201950532</v>
      </c>
      <c r="J71" s="2">
        <f t="shared" si="9"/>
        <v>214555068</v>
      </c>
      <c r="K71" s="2">
        <f t="shared" si="9"/>
        <v>227940432</v>
      </c>
    </row>
    <row r="72" spans="1:11" ht="12.75" hidden="1">
      <c r="A72" s="2" t="s">
        <v>109</v>
      </c>
      <c r="B72" s="2">
        <f>+B77</f>
        <v>208354655</v>
      </c>
      <c r="C72" s="2">
        <f aca="true" t="shared" si="10" ref="C72:K72">+C77</f>
        <v>0</v>
      </c>
      <c r="D72" s="2">
        <f t="shared" si="10"/>
        <v>0</v>
      </c>
      <c r="E72" s="2">
        <f t="shared" si="10"/>
        <v>198058920</v>
      </c>
      <c r="F72" s="2">
        <f t="shared" si="10"/>
        <v>190818794</v>
      </c>
      <c r="G72" s="2">
        <f t="shared" si="10"/>
        <v>190818794</v>
      </c>
      <c r="H72" s="2">
        <f t="shared" si="10"/>
        <v>397447</v>
      </c>
      <c r="I72" s="2">
        <f t="shared" si="10"/>
        <v>202711596</v>
      </c>
      <c r="J72" s="2">
        <f t="shared" si="10"/>
        <v>215345772</v>
      </c>
      <c r="K72" s="2">
        <f t="shared" si="10"/>
        <v>228755532</v>
      </c>
    </row>
    <row r="73" spans="1:11" ht="12.75" hidden="1">
      <c r="A73" s="2" t="s">
        <v>110</v>
      </c>
      <c r="B73" s="2">
        <f>+B74</f>
        <v>-560955219.8333333</v>
      </c>
      <c r="C73" s="2">
        <f aca="true" t="shared" si="11" ref="C73:K73">+(C78+C80+C81+C82)-(B78+B80+B81+B82)</f>
        <v>-648635636</v>
      </c>
      <c r="D73" s="2">
        <f t="shared" si="11"/>
        <v>0</v>
      </c>
      <c r="E73" s="2">
        <f t="shared" si="11"/>
        <v>122553139</v>
      </c>
      <c r="F73" s="2">
        <f>+(F78+F80+F81+F82)-(D78+D80+D81+D82)</f>
        <v>123313113</v>
      </c>
      <c r="G73" s="2">
        <f>+(G78+G80+G81+G82)-(D78+D80+D81+D82)</f>
        <v>123313113</v>
      </c>
      <c r="H73" s="2">
        <f>+(H78+H80+H81+H82)-(D78+D80+D81+D82)</f>
        <v>1212837728</v>
      </c>
      <c r="I73" s="2">
        <f>+(I78+I80+I81+I82)-(E78+E80+E81+E82)</f>
        <v>1643205659</v>
      </c>
      <c r="J73" s="2">
        <f t="shared" si="11"/>
        <v>-1836434931</v>
      </c>
      <c r="K73" s="2">
        <f t="shared" si="11"/>
        <v>-4416403</v>
      </c>
    </row>
    <row r="74" spans="1:11" ht="12.75" hidden="1">
      <c r="A74" s="2" t="s">
        <v>111</v>
      </c>
      <c r="B74" s="2">
        <f>+TREND(C74:E74)</f>
        <v>-560955219.8333333</v>
      </c>
      <c r="C74" s="2">
        <f>+C73</f>
        <v>-648635636</v>
      </c>
      <c r="D74" s="2">
        <f aca="true" t="shared" si="12" ref="D74:K74">+D73</f>
        <v>0</v>
      </c>
      <c r="E74" s="2">
        <f t="shared" si="12"/>
        <v>122553139</v>
      </c>
      <c r="F74" s="2">
        <f t="shared" si="12"/>
        <v>123313113</v>
      </c>
      <c r="G74" s="2">
        <f t="shared" si="12"/>
        <v>123313113</v>
      </c>
      <c r="H74" s="2">
        <f t="shared" si="12"/>
        <v>1212837728</v>
      </c>
      <c r="I74" s="2">
        <f t="shared" si="12"/>
        <v>1643205659</v>
      </c>
      <c r="J74" s="2">
        <f t="shared" si="12"/>
        <v>-1836434931</v>
      </c>
      <c r="K74" s="2">
        <f t="shared" si="12"/>
        <v>-4416403</v>
      </c>
    </row>
    <row r="75" spans="1:11" ht="12.75" hidden="1">
      <c r="A75" s="2" t="s">
        <v>112</v>
      </c>
      <c r="B75" s="2">
        <f>+B84-(((B80+B81+B78)*B70)-B79)</f>
        <v>101503428.91449183</v>
      </c>
      <c r="C75" s="2">
        <f aca="true" t="shared" si="13" ref="C75:K75">+C84-(((C80+C81+C78)*C70)-C79)</f>
        <v>0</v>
      </c>
      <c r="D75" s="2">
        <f t="shared" si="13"/>
        <v>0</v>
      </c>
      <c r="E75" s="2">
        <f t="shared" si="13"/>
        <v>-8765432.42925998</v>
      </c>
      <c r="F75" s="2">
        <f t="shared" si="13"/>
        <v>-2692053.0341903116</v>
      </c>
      <c r="G75" s="2">
        <f t="shared" si="13"/>
        <v>-2692053.0341903116</v>
      </c>
      <c r="H75" s="2">
        <f t="shared" si="13"/>
        <v>-638701257.8506494</v>
      </c>
      <c r="I75" s="2">
        <f t="shared" si="13"/>
        <v>19902612.050145388</v>
      </c>
      <c r="J75" s="2">
        <f t="shared" si="13"/>
        <v>-114777715.76998599</v>
      </c>
      <c r="K75" s="2">
        <f t="shared" si="13"/>
        <v>-123360698.16240871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208354655</v>
      </c>
      <c r="C77" s="3">
        <v>0</v>
      </c>
      <c r="D77" s="3">
        <v>0</v>
      </c>
      <c r="E77" s="3">
        <v>198058920</v>
      </c>
      <c r="F77" s="3">
        <v>190818794</v>
      </c>
      <c r="G77" s="3">
        <v>190818794</v>
      </c>
      <c r="H77" s="3">
        <v>397447</v>
      </c>
      <c r="I77" s="3">
        <v>202711596</v>
      </c>
      <c r="J77" s="3">
        <v>215345772</v>
      </c>
      <c r="K77" s="3">
        <v>228755532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531127376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1349021887</v>
      </c>
      <c r="I79" s="3">
        <v>1779032014</v>
      </c>
      <c r="J79" s="3">
        <v>-185194341</v>
      </c>
      <c r="K79" s="3">
        <v>-198185665</v>
      </c>
    </row>
    <row r="80" spans="1:11" ht="12.75" hidden="1">
      <c r="A80" s="1" t="s">
        <v>69</v>
      </c>
      <c r="B80" s="3">
        <v>298578682</v>
      </c>
      <c r="C80" s="3">
        <v>0</v>
      </c>
      <c r="D80" s="3">
        <v>0</v>
      </c>
      <c r="E80" s="3">
        <v>122553139</v>
      </c>
      <c r="F80" s="3">
        <v>123313113</v>
      </c>
      <c r="G80" s="3">
        <v>123313113</v>
      </c>
      <c r="H80" s="3">
        <v>1166761327</v>
      </c>
      <c r="I80" s="3">
        <v>1658231029</v>
      </c>
      <c r="J80" s="3">
        <v>-70676290</v>
      </c>
      <c r="K80" s="3">
        <v>-75092769</v>
      </c>
    </row>
    <row r="81" spans="1:11" ht="12.75" hidden="1">
      <c r="A81" s="1" t="s">
        <v>70</v>
      </c>
      <c r="B81" s="3">
        <v>338752968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46076401</v>
      </c>
      <c r="I81" s="3">
        <v>107527769</v>
      </c>
      <c r="J81" s="3">
        <v>157</v>
      </c>
      <c r="K81" s="3">
        <v>233</v>
      </c>
    </row>
    <row r="82" spans="1:11" ht="12.75" hidden="1">
      <c r="A82" s="1" t="s">
        <v>71</v>
      </c>
      <c r="B82" s="3">
        <v>11303986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140451442</v>
      </c>
      <c r="C83" s="3">
        <v>0</v>
      </c>
      <c r="D83" s="3">
        <v>0</v>
      </c>
      <c r="E83" s="3">
        <v>14165872</v>
      </c>
      <c r="F83" s="3">
        <v>4165772</v>
      </c>
      <c r="G83" s="3">
        <v>4165772</v>
      </c>
      <c r="H83" s="3">
        <v>651377</v>
      </c>
      <c r="I83" s="3">
        <v>201950532</v>
      </c>
      <c r="J83" s="3">
        <v>214555068</v>
      </c>
      <c r="K83" s="3">
        <v>227940432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17025929</v>
      </c>
      <c r="C5" s="6">
        <v>35528632</v>
      </c>
      <c r="D5" s="23">
        <v>16639770</v>
      </c>
      <c r="E5" s="24">
        <v>20276740</v>
      </c>
      <c r="F5" s="6">
        <v>20276740</v>
      </c>
      <c r="G5" s="25">
        <v>20276740</v>
      </c>
      <c r="H5" s="26">
        <v>17406768</v>
      </c>
      <c r="I5" s="24">
        <v>21412740</v>
      </c>
      <c r="J5" s="6">
        <v>22441088</v>
      </c>
      <c r="K5" s="25">
        <v>23517841</v>
      </c>
    </row>
    <row r="6" spans="1:11" ht="13.5">
      <c r="A6" s="22" t="s">
        <v>19</v>
      </c>
      <c r="B6" s="6">
        <v>111451530</v>
      </c>
      <c r="C6" s="6">
        <v>133013429</v>
      </c>
      <c r="D6" s="23">
        <v>153758890</v>
      </c>
      <c r="E6" s="24">
        <v>157374054</v>
      </c>
      <c r="F6" s="6">
        <v>158660565</v>
      </c>
      <c r="G6" s="25">
        <v>158660565</v>
      </c>
      <c r="H6" s="26">
        <v>149853831</v>
      </c>
      <c r="I6" s="24">
        <v>178420054</v>
      </c>
      <c r="J6" s="6">
        <v>187331097</v>
      </c>
      <c r="K6" s="25">
        <v>197026528</v>
      </c>
    </row>
    <row r="7" spans="1:11" ht="13.5">
      <c r="A7" s="22" t="s">
        <v>20</v>
      </c>
      <c r="B7" s="6">
        <v>1404420</v>
      </c>
      <c r="C7" s="6">
        <v>0</v>
      </c>
      <c r="D7" s="23">
        <v>0</v>
      </c>
      <c r="E7" s="24">
        <v>1119000</v>
      </c>
      <c r="F7" s="6">
        <v>1119000</v>
      </c>
      <c r="G7" s="25">
        <v>1119000</v>
      </c>
      <c r="H7" s="26">
        <v>0</v>
      </c>
      <c r="I7" s="24">
        <v>1174000</v>
      </c>
      <c r="J7" s="6">
        <v>1230000</v>
      </c>
      <c r="K7" s="25">
        <v>1289000</v>
      </c>
    </row>
    <row r="8" spans="1:11" ht="13.5">
      <c r="A8" s="22" t="s">
        <v>21</v>
      </c>
      <c r="B8" s="6">
        <v>111104000</v>
      </c>
      <c r="C8" s="6">
        <v>141776749</v>
      </c>
      <c r="D8" s="23">
        <v>134382195</v>
      </c>
      <c r="E8" s="24">
        <v>146421000</v>
      </c>
      <c r="F8" s="6">
        <v>146868000</v>
      </c>
      <c r="G8" s="25">
        <v>146868000</v>
      </c>
      <c r="H8" s="26">
        <v>144187891</v>
      </c>
      <c r="I8" s="24">
        <v>162512000</v>
      </c>
      <c r="J8" s="6">
        <v>178415000</v>
      </c>
      <c r="K8" s="25">
        <v>195396000</v>
      </c>
    </row>
    <row r="9" spans="1:11" ht="13.5">
      <c r="A9" s="22" t="s">
        <v>22</v>
      </c>
      <c r="B9" s="6">
        <v>13701559</v>
      </c>
      <c r="C9" s="6">
        <v>14909879</v>
      </c>
      <c r="D9" s="23">
        <v>23275757</v>
      </c>
      <c r="E9" s="24">
        <v>13864500</v>
      </c>
      <c r="F9" s="6">
        <v>29165501</v>
      </c>
      <c r="G9" s="25">
        <v>29165501</v>
      </c>
      <c r="H9" s="26">
        <v>29233986</v>
      </c>
      <c r="I9" s="24">
        <v>21061642</v>
      </c>
      <c r="J9" s="6">
        <v>22519709</v>
      </c>
      <c r="K9" s="25">
        <v>23612903</v>
      </c>
    </row>
    <row r="10" spans="1:11" ht="25.5">
      <c r="A10" s="27" t="s">
        <v>102</v>
      </c>
      <c r="B10" s="28">
        <f>SUM(B5:B9)</f>
        <v>254687438</v>
      </c>
      <c r="C10" s="29">
        <f aca="true" t="shared" si="0" ref="C10:K10">SUM(C5:C9)</f>
        <v>325228689</v>
      </c>
      <c r="D10" s="30">
        <f t="shared" si="0"/>
        <v>328056612</v>
      </c>
      <c r="E10" s="28">
        <f t="shared" si="0"/>
        <v>339055294</v>
      </c>
      <c r="F10" s="29">
        <f t="shared" si="0"/>
        <v>356089806</v>
      </c>
      <c r="G10" s="31">
        <f t="shared" si="0"/>
        <v>356089806</v>
      </c>
      <c r="H10" s="32">
        <f t="shared" si="0"/>
        <v>340682476</v>
      </c>
      <c r="I10" s="28">
        <f t="shared" si="0"/>
        <v>384580436</v>
      </c>
      <c r="J10" s="29">
        <f t="shared" si="0"/>
        <v>411936894</v>
      </c>
      <c r="K10" s="31">
        <f t="shared" si="0"/>
        <v>440842272</v>
      </c>
    </row>
    <row r="11" spans="1:11" ht="13.5">
      <c r="A11" s="22" t="s">
        <v>23</v>
      </c>
      <c r="B11" s="6">
        <v>115171841</v>
      </c>
      <c r="C11" s="6">
        <v>160838171</v>
      </c>
      <c r="D11" s="23">
        <v>135514401</v>
      </c>
      <c r="E11" s="24">
        <v>154684553</v>
      </c>
      <c r="F11" s="6">
        <v>144684553</v>
      </c>
      <c r="G11" s="25">
        <v>144684553</v>
      </c>
      <c r="H11" s="26">
        <v>79102092</v>
      </c>
      <c r="I11" s="24">
        <v>154153602</v>
      </c>
      <c r="J11" s="6">
        <v>166188993</v>
      </c>
      <c r="K11" s="25">
        <v>174335993</v>
      </c>
    </row>
    <row r="12" spans="1:11" ht="13.5">
      <c r="A12" s="22" t="s">
        <v>24</v>
      </c>
      <c r="B12" s="6">
        <v>8522405</v>
      </c>
      <c r="C12" s="6">
        <v>9898253</v>
      </c>
      <c r="D12" s="23">
        <v>10225192</v>
      </c>
      <c r="E12" s="24">
        <v>11140000</v>
      </c>
      <c r="F12" s="6">
        <v>11140000</v>
      </c>
      <c r="G12" s="25">
        <v>11140000</v>
      </c>
      <c r="H12" s="26">
        <v>5985350</v>
      </c>
      <c r="I12" s="24">
        <v>11586000</v>
      </c>
      <c r="J12" s="6">
        <v>12049007</v>
      </c>
      <c r="K12" s="25">
        <v>12531007</v>
      </c>
    </row>
    <row r="13" spans="1:11" ht="13.5">
      <c r="A13" s="22" t="s">
        <v>103</v>
      </c>
      <c r="B13" s="6">
        <v>26849089</v>
      </c>
      <c r="C13" s="6">
        <v>28165477</v>
      </c>
      <c r="D13" s="23">
        <v>29537544</v>
      </c>
      <c r="E13" s="24">
        <v>30352501</v>
      </c>
      <c r="F13" s="6">
        <v>30352501</v>
      </c>
      <c r="G13" s="25">
        <v>30352501</v>
      </c>
      <c r="H13" s="26">
        <v>0</v>
      </c>
      <c r="I13" s="24">
        <v>32325413</v>
      </c>
      <c r="J13" s="6">
        <v>34426564</v>
      </c>
      <c r="K13" s="25">
        <v>36113466</v>
      </c>
    </row>
    <row r="14" spans="1:11" ht="13.5">
      <c r="A14" s="22" t="s">
        <v>25</v>
      </c>
      <c r="B14" s="6">
        <v>2055667</v>
      </c>
      <c r="C14" s="6">
        <v>1841420</v>
      </c>
      <c r="D14" s="23">
        <v>1747117</v>
      </c>
      <c r="E14" s="24">
        <v>2982000</v>
      </c>
      <c r="F14" s="6">
        <v>1302580</v>
      </c>
      <c r="G14" s="25">
        <v>1302580</v>
      </c>
      <c r="H14" s="26">
        <v>1306617</v>
      </c>
      <c r="I14" s="24">
        <v>1675908</v>
      </c>
      <c r="J14" s="6">
        <v>1882566</v>
      </c>
      <c r="K14" s="25">
        <v>1974812</v>
      </c>
    </row>
    <row r="15" spans="1:11" ht="13.5">
      <c r="A15" s="22" t="s">
        <v>26</v>
      </c>
      <c r="B15" s="6">
        <v>85567820</v>
      </c>
      <c r="C15" s="6">
        <v>93328415</v>
      </c>
      <c r="D15" s="23">
        <v>119121322</v>
      </c>
      <c r="E15" s="24">
        <v>92090852</v>
      </c>
      <c r="F15" s="6">
        <v>109955000</v>
      </c>
      <c r="G15" s="25">
        <v>109955000</v>
      </c>
      <c r="H15" s="26">
        <v>42873944</v>
      </c>
      <c r="I15" s="24">
        <v>120303912</v>
      </c>
      <c r="J15" s="6">
        <v>125021217</v>
      </c>
      <c r="K15" s="25">
        <v>131496608</v>
      </c>
    </row>
    <row r="16" spans="1:11" ht="13.5">
      <c r="A16" s="22" t="s">
        <v>21</v>
      </c>
      <c r="B16" s="6">
        <v>7220096</v>
      </c>
      <c r="C16" s="6">
        <v>1113484</v>
      </c>
      <c r="D16" s="23">
        <v>3857392</v>
      </c>
      <c r="E16" s="24">
        <v>4859178</v>
      </c>
      <c r="F16" s="6">
        <v>5859178</v>
      </c>
      <c r="G16" s="25">
        <v>5859178</v>
      </c>
      <c r="H16" s="26">
        <v>3007251</v>
      </c>
      <c r="I16" s="24">
        <v>5377746</v>
      </c>
      <c r="J16" s="6">
        <v>5963634</v>
      </c>
      <c r="K16" s="25">
        <v>6255852</v>
      </c>
    </row>
    <row r="17" spans="1:11" ht="13.5">
      <c r="A17" s="22" t="s">
        <v>27</v>
      </c>
      <c r="B17" s="6">
        <v>46104754</v>
      </c>
      <c r="C17" s="6">
        <v>105965848</v>
      </c>
      <c r="D17" s="23">
        <v>93140752</v>
      </c>
      <c r="E17" s="24">
        <v>42946303</v>
      </c>
      <c r="F17" s="6">
        <v>53163696</v>
      </c>
      <c r="G17" s="25">
        <v>53163696</v>
      </c>
      <c r="H17" s="26">
        <v>32659891</v>
      </c>
      <c r="I17" s="24">
        <v>55451583</v>
      </c>
      <c r="J17" s="6">
        <v>61832258</v>
      </c>
      <c r="K17" s="25">
        <v>73058750</v>
      </c>
    </row>
    <row r="18" spans="1:11" ht="13.5">
      <c r="A18" s="33" t="s">
        <v>28</v>
      </c>
      <c r="B18" s="34">
        <f>SUM(B11:B17)</f>
        <v>291491672</v>
      </c>
      <c r="C18" s="35">
        <f aca="true" t="shared" si="1" ref="C18:K18">SUM(C11:C17)</f>
        <v>401151068</v>
      </c>
      <c r="D18" s="36">
        <f t="shared" si="1"/>
        <v>393143720</v>
      </c>
      <c r="E18" s="34">
        <f t="shared" si="1"/>
        <v>339055387</v>
      </c>
      <c r="F18" s="35">
        <f t="shared" si="1"/>
        <v>356457508</v>
      </c>
      <c r="G18" s="37">
        <f t="shared" si="1"/>
        <v>356457508</v>
      </c>
      <c r="H18" s="38">
        <f t="shared" si="1"/>
        <v>164935145</v>
      </c>
      <c r="I18" s="34">
        <f t="shared" si="1"/>
        <v>380874164</v>
      </c>
      <c r="J18" s="35">
        <f t="shared" si="1"/>
        <v>407364239</v>
      </c>
      <c r="K18" s="37">
        <f t="shared" si="1"/>
        <v>435766488</v>
      </c>
    </row>
    <row r="19" spans="1:11" ht="13.5">
      <c r="A19" s="33" t="s">
        <v>29</v>
      </c>
      <c r="B19" s="39">
        <f>+B10-B18</f>
        <v>-36804234</v>
      </c>
      <c r="C19" s="40">
        <f aca="true" t="shared" si="2" ref="C19:K19">+C10-C18</f>
        <v>-75922379</v>
      </c>
      <c r="D19" s="41">
        <f t="shared" si="2"/>
        <v>-65087108</v>
      </c>
      <c r="E19" s="39">
        <f t="shared" si="2"/>
        <v>-93</v>
      </c>
      <c r="F19" s="40">
        <f t="shared" si="2"/>
        <v>-367702</v>
      </c>
      <c r="G19" s="42">
        <f t="shared" si="2"/>
        <v>-367702</v>
      </c>
      <c r="H19" s="43">
        <f t="shared" si="2"/>
        <v>175747331</v>
      </c>
      <c r="I19" s="39">
        <f t="shared" si="2"/>
        <v>3706272</v>
      </c>
      <c r="J19" s="40">
        <f t="shared" si="2"/>
        <v>4572655</v>
      </c>
      <c r="K19" s="42">
        <f t="shared" si="2"/>
        <v>5075784</v>
      </c>
    </row>
    <row r="20" spans="1:11" ht="25.5">
      <c r="A20" s="44" t="s">
        <v>30</v>
      </c>
      <c r="B20" s="45">
        <v>0</v>
      </c>
      <c r="C20" s="46">
        <v>24715202</v>
      </c>
      <c r="D20" s="47">
        <v>18998941</v>
      </c>
      <c r="E20" s="45">
        <v>39016000</v>
      </c>
      <c r="F20" s="46">
        <v>22765000</v>
      </c>
      <c r="G20" s="48">
        <v>22765000</v>
      </c>
      <c r="H20" s="49">
        <v>24201000</v>
      </c>
      <c r="I20" s="45">
        <v>33843000</v>
      </c>
      <c r="J20" s="46">
        <v>31078000</v>
      </c>
      <c r="K20" s="48">
        <v>39713000</v>
      </c>
    </row>
    <row r="21" spans="1:11" ht="63.75">
      <c r="A21" s="50" t="s">
        <v>104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105</v>
      </c>
      <c r="B22" s="57">
        <f>SUM(B19:B21)</f>
        <v>-36804234</v>
      </c>
      <c r="C22" s="58">
        <f aca="true" t="shared" si="3" ref="C22:K22">SUM(C19:C21)</f>
        <v>-51207177</v>
      </c>
      <c r="D22" s="59">
        <f t="shared" si="3"/>
        <v>-46088167</v>
      </c>
      <c r="E22" s="57">
        <f t="shared" si="3"/>
        <v>39015907</v>
      </c>
      <c r="F22" s="58">
        <f t="shared" si="3"/>
        <v>22397298</v>
      </c>
      <c r="G22" s="60">
        <f t="shared" si="3"/>
        <v>22397298</v>
      </c>
      <c r="H22" s="61">
        <f t="shared" si="3"/>
        <v>199948331</v>
      </c>
      <c r="I22" s="57">
        <f t="shared" si="3"/>
        <v>37549272</v>
      </c>
      <c r="J22" s="58">
        <f t="shared" si="3"/>
        <v>35650655</v>
      </c>
      <c r="K22" s="60">
        <f t="shared" si="3"/>
        <v>44788784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-36804234</v>
      </c>
      <c r="C24" s="40">
        <f aca="true" t="shared" si="4" ref="C24:K24">SUM(C22:C23)</f>
        <v>-51207177</v>
      </c>
      <c r="D24" s="41">
        <f t="shared" si="4"/>
        <v>-46088167</v>
      </c>
      <c r="E24" s="39">
        <f t="shared" si="4"/>
        <v>39015907</v>
      </c>
      <c r="F24" s="40">
        <f t="shared" si="4"/>
        <v>22397298</v>
      </c>
      <c r="G24" s="42">
        <f t="shared" si="4"/>
        <v>22397298</v>
      </c>
      <c r="H24" s="43">
        <f t="shared" si="4"/>
        <v>199948331</v>
      </c>
      <c r="I24" s="39">
        <f t="shared" si="4"/>
        <v>37549272</v>
      </c>
      <c r="J24" s="40">
        <f t="shared" si="4"/>
        <v>35650655</v>
      </c>
      <c r="K24" s="42">
        <f t="shared" si="4"/>
        <v>44788784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32631361</v>
      </c>
      <c r="C27" s="7">
        <v>26550351</v>
      </c>
      <c r="D27" s="69">
        <v>18268946</v>
      </c>
      <c r="E27" s="70">
        <v>39016000</v>
      </c>
      <c r="F27" s="7">
        <v>22765000</v>
      </c>
      <c r="G27" s="71">
        <v>22765000</v>
      </c>
      <c r="H27" s="72">
        <v>22005517</v>
      </c>
      <c r="I27" s="70">
        <v>39112000</v>
      </c>
      <c r="J27" s="7">
        <v>22872147</v>
      </c>
      <c r="K27" s="71">
        <v>24082000</v>
      </c>
    </row>
    <row r="28" spans="1:11" ht="13.5">
      <c r="A28" s="73" t="s">
        <v>34</v>
      </c>
      <c r="B28" s="6">
        <v>32631361</v>
      </c>
      <c r="C28" s="6">
        <v>23606927</v>
      </c>
      <c r="D28" s="23">
        <v>18146790</v>
      </c>
      <c r="E28" s="24">
        <v>39016000</v>
      </c>
      <c r="F28" s="6">
        <v>22765000</v>
      </c>
      <c r="G28" s="25">
        <v>22765000</v>
      </c>
      <c r="H28" s="26">
        <v>0</v>
      </c>
      <c r="I28" s="24">
        <v>33843000</v>
      </c>
      <c r="J28" s="6">
        <v>17350147</v>
      </c>
      <c r="K28" s="25">
        <v>18295000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32631361</v>
      </c>
      <c r="C32" s="7">
        <f aca="true" t="shared" si="5" ref="C32:K32">SUM(C28:C31)</f>
        <v>23606927</v>
      </c>
      <c r="D32" s="69">
        <f t="shared" si="5"/>
        <v>18146790</v>
      </c>
      <c r="E32" s="70">
        <f t="shared" si="5"/>
        <v>39016000</v>
      </c>
      <c r="F32" s="7">
        <f t="shared" si="5"/>
        <v>22765000</v>
      </c>
      <c r="G32" s="71">
        <f t="shared" si="5"/>
        <v>22765000</v>
      </c>
      <c r="H32" s="72">
        <f t="shared" si="5"/>
        <v>0</v>
      </c>
      <c r="I32" s="70">
        <f t="shared" si="5"/>
        <v>33843000</v>
      </c>
      <c r="J32" s="7">
        <f t="shared" si="5"/>
        <v>17350147</v>
      </c>
      <c r="K32" s="71">
        <f t="shared" si="5"/>
        <v>18295000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277472902</v>
      </c>
      <c r="C35" s="6">
        <v>307924658</v>
      </c>
      <c r="D35" s="23">
        <v>302354802</v>
      </c>
      <c r="E35" s="24">
        <v>-85</v>
      </c>
      <c r="F35" s="6">
        <v>-8867694</v>
      </c>
      <c r="G35" s="25">
        <v>-8867694</v>
      </c>
      <c r="H35" s="26">
        <v>444904647</v>
      </c>
      <c r="I35" s="24">
        <v>25391700</v>
      </c>
      <c r="J35" s="6">
        <v>41248092</v>
      </c>
      <c r="K35" s="25">
        <v>50572268</v>
      </c>
    </row>
    <row r="36" spans="1:11" ht="13.5">
      <c r="A36" s="22" t="s">
        <v>40</v>
      </c>
      <c r="B36" s="6">
        <v>457240449</v>
      </c>
      <c r="C36" s="6">
        <v>453929324</v>
      </c>
      <c r="D36" s="23">
        <v>437192795</v>
      </c>
      <c r="E36" s="24">
        <v>39016000</v>
      </c>
      <c r="F36" s="6">
        <v>31265000</v>
      </c>
      <c r="G36" s="25">
        <v>31265000</v>
      </c>
      <c r="H36" s="26">
        <v>457970726</v>
      </c>
      <c r="I36" s="24">
        <v>12157587</v>
      </c>
      <c r="J36" s="6">
        <v>-5597417</v>
      </c>
      <c r="K36" s="25">
        <v>-5783466</v>
      </c>
    </row>
    <row r="37" spans="1:11" ht="13.5">
      <c r="A37" s="22" t="s">
        <v>41</v>
      </c>
      <c r="B37" s="6">
        <v>447418215</v>
      </c>
      <c r="C37" s="6">
        <v>539516802</v>
      </c>
      <c r="D37" s="23">
        <v>565509661</v>
      </c>
      <c r="E37" s="24">
        <v>0</v>
      </c>
      <c r="F37" s="6">
        <v>0</v>
      </c>
      <c r="G37" s="25">
        <v>0</v>
      </c>
      <c r="H37" s="26">
        <v>530594874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30686053</v>
      </c>
      <c r="C38" s="6">
        <v>16935251</v>
      </c>
      <c r="D38" s="23">
        <v>13014704</v>
      </c>
      <c r="E38" s="24">
        <v>0</v>
      </c>
      <c r="F38" s="6">
        <v>0</v>
      </c>
      <c r="G38" s="25">
        <v>0</v>
      </c>
      <c r="H38" s="26">
        <v>13014704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256609083</v>
      </c>
      <c r="C39" s="6">
        <v>256609084</v>
      </c>
      <c r="D39" s="23">
        <v>206832738</v>
      </c>
      <c r="E39" s="24">
        <v>0</v>
      </c>
      <c r="F39" s="6">
        <v>-16618609</v>
      </c>
      <c r="G39" s="25">
        <v>-16618609</v>
      </c>
      <c r="H39" s="26">
        <v>159317427</v>
      </c>
      <c r="I39" s="24">
        <v>37549287</v>
      </c>
      <c r="J39" s="6">
        <v>35650676</v>
      </c>
      <c r="K39" s="25">
        <v>44788804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30242331</v>
      </c>
      <c r="C42" s="6">
        <v>156621944</v>
      </c>
      <c r="D42" s="23">
        <v>299142952</v>
      </c>
      <c r="E42" s="24">
        <v>334775058</v>
      </c>
      <c r="F42" s="6">
        <v>340015274</v>
      </c>
      <c r="G42" s="25">
        <v>340015274</v>
      </c>
      <c r="H42" s="26">
        <v>346956453</v>
      </c>
      <c r="I42" s="24">
        <v>358173147</v>
      </c>
      <c r="J42" s="6">
        <v>383002268</v>
      </c>
      <c r="K42" s="25">
        <v>416765976</v>
      </c>
    </row>
    <row r="43" spans="1:11" ht="13.5">
      <c r="A43" s="22" t="s">
        <v>46</v>
      </c>
      <c r="B43" s="6">
        <v>-25120408</v>
      </c>
      <c r="C43" s="6">
        <v>-18267697</v>
      </c>
      <c r="D43" s="23">
        <v>-9791844</v>
      </c>
      <c r="E43" s="24">
        <v>-39016000</v>
      </c>
      <c r="F43" s="6">
        <v>-21626000</v>
      </c>
      <c r="G43" s="25">
        <v>-21626000</v>
      </c>
      <c r="H43" s="26">
        <v>-23879997</v>
      </c>
      <c r="I43" s="24">
        <v>-39112000</v>
      </c>
      <c r="J43" s="6">
        <v>-22872147</v>
      </c>
      <c r="K43" s="25">
        <v>-24082000</v>
      </c>
    </row>
    <row r="44" spans="1:11" ht="13.5">
      <c r="A44" s="22" t="s">
        <v>47</v>
      </c>
      <c r="B44" s="6">
        <v>-4707803</v>
      </c>
      <c r="C44" s="6">
        <v>4645288</v>
      </c>
      <c r="D44" s="23">
        <v>379757</v>
      </c>
      <c r="E44" s="24">
        <v>-4688485</v>
      </c>
      <c r="F44" s="6">
        <v>-4688485</v>
      </c>
      <c r="G44" s="25">
        <v>-4688485</v>
      </c>
      <c r="H44" s="26">
        <v>-4456804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1199017</v>
      </c>
      <c r="C45" s="7">
        <v>156804526</v>
      </c>
      <c r="D45" s="69">
        <v>240478082</v>
      </c>
      <c r="E45" s="70">
        <v>291070573</v>
      </c>
      <c r="F45" s="7">
        <v>313700789</v>
      </c>
      <c r="G45" s="71">
        <v>313700789</v>
      </c>
      <c r="H45" s="72">
        <v>379757576</v>
      </c>
      <c r="I45" s="70">
        <v>319061147</v>
      </c>
      <c r="J45" s="7">
        <v>360130121</v>
      </c>
      <c r="K45" s="71">
        <v>392683976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13804991</v>
      </c>
      <c r="C48" s="6">
        <v>24411527</v>
      </c>
      <c r="D48" s="23">
        <v>12239568</v>
      </c>
      <c r="E48" s="24">
        <v>-85</v>
      </c>
      <c r="F48" s="6">
        <v>-8867694</v>
      </c>
      <c r="G48" s="25">
        <v>-8867694</v>
      </c>
      <c r="H48" s="26">
        <v>129150140</v>
      </c>
      <c r="I48" s="24">
        <v>25391700</v>
      </c>
      <c r="J48" s="6">
        <v>41248092</v>
      </c>
      <c r="K48" s="25">
        <v>50572268</v>
      </c>
    </row>
    <row r="49" spans="1:11" ht="13.5">
      <c r="A49" s="22" t="s">
        <v>51</v>
      </c>
      <c r="B49" s="6">
        <f>+B75</f>
        <v>101125988.9788934</v>
      </c>
      <c r="C49" s="6">
        <f aca="true" t="shared" si="6" ref="C49:K49">+C75</f>
        <v>370497098.48080635</v>
      </c>
      <c r="D49" s="23">
        <f t="shared" si="6"/>
        <v>358969659.7358708</v>
      </c>
      <c r="E49" s="24">
        <f t="shared" si="6"/>
        <v>54490901</v>
      </c>
      <c r="F49" s="6">
        <f t="shared" si="6"/>
        <v>14081000</v>
      </c>
      <c r="G49" s="25">
        <f t="shared" si="6"/>
        <v>14081000</v>
      </c>
      <c r="H49" s="26">
        <f t="shared" si="6"/>
        <v>187074656.6677804</v>
      </c>
      <c r="I49" s="24">
        <f t="shared" si="6"/>
        <v>14498000</v>
      </c>
      <c r="J49" s="6">
        <f t="shared" si="6"/>
        <v>13681500</v>
      </c>
      <c r="K49" s="25">
        <f t="shared" si="6"/>
        <v>13389738</v>
      </c>
    </row>
    <row r="50" spans="1:11" ht="13.5">
      <c r="A50" s="33" t="s">
        <v>52</v>
      </c>
      <c r="B50" s="7">
        <f>+B48-B49</f>
        <v>-87320997.9788934</v>
      </c>
      <c r="C50" s="7">
        <f aca="true" t="shared" si="7" ref="C50:K50">+C48-C49</f>
        <v>-346085571.48080635</v>
      </c>
      <c r="D50" s="69">
        <f t="shared" si="7"/>
        <v>-346730091.7358708</v>
      </c>
      <c r="E50" s="70">
        <f t="shared" si="7"/>
        <v>-54490986</v>
      </c>
      <c r="F50" s="7">
        <f t="shared" si="7"/>
        <v>-22948694</v>
      </c>
      <c r="G50" s="71">
        <f t="shared" si="7"/>
        <v>-22948694</v>
      </c>
      <c r="H50" s="72">
        <f t="shared" si="7"/>
        <v>-57924516.6677804</v>
      </c>
      <c r="I50" s="70">
        <f t="shared" si="7"/>
        <v>10893700</v>
      </c>
      <c r="J50" s="7">
        <f t="shared" si="7"/>
        <v>27566592</v>
      </c>
      <c r="K50" s="71">
        <f t="shared" si="7"/>
        <v>37182530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457240361</v>
      </c>
      <c r="C53" s="6">
        <v>453929324</v>
      </c>
      <c r="D53" s="23">
        <v>437192795</v>
      </c>
      <c r="E53" s="24">
        <v>39016000</v>
      </c>
      <c r="F53" s="6">
        <v>31265000</v>
      </c>
      <c r="G53" s="25">
        <v>31265000</v>
      </c>
      <c r="H53" s="26">
        <v>457970726</v>
      </c>
      <c r="I53" s="24">
        <v>12157587</v>
      </c>
      <c r="J53" s="6">
        <v>-5597417</v>
      </c>
      <c r="K53" s="25">
        <v>-5783466</v>
      </c>
    </row>
    <row r="54" spans="1:11" ht="13.5">
      <c r="A54" s="22" t="s">
        <v>55</v>
      </c>
      <c r="B54" s="6">
        <v>26849089</v>
      </c>
      <c r="C54" s="6">
        <v>0</v>
      </c>
      <c r="D54" s="23">
        <v>26351311</v>
      </c>
      <c r="E54" s="24">
        <v>30352501</v>
      </c>
      <c r="F54" s="6">
        <v>30352501</v>
      </c>
      <c r="G54" s="25">
        <v>30352501</v>
      </c>
      <c r="H54" s="26">
        <v>0</v>
      </c>
      <c r="I54" s="24">
        <v>32325413</v>
      </c>
      <c r="J54" s="6">
        <v>34426564</v>
      </c>
      <c r="K54" s="25">
        <v>36113466</v>
      </c>
    </row>
    <row r="55" spans="1:11" ht="13.5">
      <c r="A55" s="22" t="s">
        <v>56</v>
      </c>
      <c r="B55" s="6">
        <v>0</v>
      </c>
      <c r="C55" s="6">
        <v>1222583</v>
      </c>
      <c r="D55" s="23">
        <v>2000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12794000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7016096</v>
      </c>
      <c r="C59" s="6">
        <v>4613484</v>
      </c>
      <c r="D59" s="23">
        <v>1637460</v>
      </c>
      <c r="E59" s="24">
        <v>4859178</v>
      </c>
      <c r="F59" s="6">
        <v>4859178</v>
      </c>
      <c r="G59" s="25">
        <v>4859178</v>
      </c>
      <c r="H59" s="26">
        <v>4859178</v>
      </c>
      <c r="I59" s="24">
        <v>5377746</v>
      </c>
      <c r="J59" s="6">
        <v>5963634</v>
      </c>
      <c r="K59" s="25">
        <v>6255852</v>
      </c>
    </row>
    <row r="60" spans="1:11" ht="13.5">
      <c r="A60" s="90" t="s">
        <v>60</v>
      </c>
      <c r="B60" s="6">
        <v>7016096</v>
      </c>
      <c r="C60" s="6">
        <v>4613484</v>
      </c>
      <c r="D60" s="23">
        <v>1637460</v>
      </c>
      <c r="E60" s="24">
        <v>10111086</v>
      </c>
      <c r="F60" s="6">
        <v>10111086</v>
      </c>
      <c r="G60" s="25">
        <v>10111086</v>
      </c>
      <c r="H60" s="26">
        <v>10111086</v>
      </c>
      <c r="I60" s="24">
        <v>10997287</v>
      </c>
      <c r="J60" s="6">
        <v>11540739</v>
      </c>
      <c r="K60" s="25">
        <v>12111087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5904</v>
      </c>
      <c r="E63" s="97">
        <v>5904</v>
      </c>
      <c r="F63" s="98">
        <v>5904</v>
      </c>
      <c r="G63" s="99">
        <v>5904</v>
      </c>
      <c r="H63" s="100">
        <v>5904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5751</v>
      </c>
      <c r="C64" s="98">
        <v>5751</v>
      </c>
      <c r="D64" s="99">
        <v>5751</v>
      </c>
      <c r="E64" s="97">
        <v>5751</v>
      </c>
      <c r="F64" s="98">
        <v>5751</v>
      </c>
      <c r="G64" s="99">
        <v>5751</v>
      </c>
      <c r="H64" s="100">
        <v>5751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1.6552796630215239</v>
      </c>
      <c r="C70" s="5">
        <f aca="true" t="shared" si="8" ref="C70:K70">IF(ISERROR(C71/C72),0,(C71/C72))</f>
        <v>0.782532599447659</v>
      </c>
      <c r="D70" s="5">
        <f t="shared" si="8"/>
        <v>0.6849997031030612</v>
      </c>
      <c r="E70" s="5">
        <f t="shared" si="8"/>
        <v>0.9891750501931846</v>
      </c>
      <c r="F70" s="5">
        <f t="shared" si="8"/>
        <v>0.9742324074035192</v>
      </c>
      <c r="G70" s="5">
        <f t="shared" si="8"/>
        <v>0.9742324074035192</v>
      </c>
      <c r="H70" s="5">
        <f t="shared" si="8"/>
        <v>1.1269244978884851</v>
      </c>
      <c r="I70" s="5">
        <f t="shared" si="8"/>
        <v>0.9134104951380386</v>
      </c>
      <c r="J70" s="5">
        <f t="shared" si="8"/>
        <v>0.9094469385457529</v>
      </c>
      <c r="K70" s="5">
        <f t="shared" si="8"/>
        <v>0.9065562466346152</v>
      </c>
    </row>
    <row r="71" spans="1:11" ht="12.75" hidden="1">
      <c r="A71" s="2" t="s">
        <v>108</v>
      </c>
      <c r="B71" s="2">
        <f>+B83</f>
        <v>230356554</v>
      </c>
      <c r="C71" s="2">
        <f aca="true" t="shared" si="9" ref="C71:K71">+C83</f>
        <v>142551170</v>
      </c>
      <c r="D71" s="2">
        <f t="shared" si="9"/>
        <v>125915272</v>
      </c>
      <c r="E71" s="2">
        <f t="shared" si="9"/>
        <v>188354058</v>
      </c>
      <c r="F71" s="2">
        <f t="shared" si="9"/>
        <v>191633274</v>
      </c>
      <c r="G71" s="2">
        <f t="shared" si="9"/>
        <v>191633274</v>
      </c>
      <c r="H71" s="2">
        <f t="shared" si="9"/>
        <v>197147957</v>
      </c>
      <c r="I71" s="2">
        <f t="shared" si="9"/>
        <v>195661147</v>
      </c>
      <c r="J71" s="2">
        <f t="shared" si="9"/>
        <v>204587268</v>
      </c>
      <c r="K71" s="2">
        <f t="shared" si="9"/>
        <v>214369976</v>
      </c>
    </row>
    <row r="72" spans="1:11" ht="12.75" hidden="1">
      <c r="A72" s="2" t="s">
        <v>109</v>
      </c>
      <c r="B72" s="2">
        <f>+B77</f>
        <v>139164734</v>
      </c>
      <c r="C72" s="2">
        <f aca="true" t="shared" si="10" ref="C72:K72">+C77</f>
        <v>182166430</v>
      </c>
      <c r="D72" s="2">
        <f t="shared" si="10"/>
        <v>183817995</v>
      </c>
      <c r="E72" s="2">
        <f t="shared" si="10"/>
        <v>190415294</v>
      </c>
      <c r="F72" s="2">
        <f t="shared" si="10"/>
        <v>196701806</v>
      </c>
      <c r="G72" s="2">
        <f t="shared" si="10"/>
        <v>196701806</v>
      </c>
      <c r="H72" s="2">
        <f t="shared" si="10"/>
        <v>174943359</v>
      </c>
      <c r="I72" s="2">
        <f t="shared" si="10"/>
        <v>214209436</v>
      </c>
      <c r="J72" s="2">
        <f t="shared" si="10"/>
        <v>224957894</v>
      </c>
      <c r="K72" s="2">
        <f t="shared" si="10"/>
        <v>236466272</v>
      </c>
    </row>
    <row r="73" spans="1:11" ht="12.75" hidden="1">
      <c r="A73" s="2" t="s">
        <v>110</v>
      </c>
      <c r="B73" s="2">
        <f>+B74</f>
        <v>63173028.5</v>
      </c>
      <c r="C73" s="2">
        <f aca="true" t="shared" si="11" ref="C73:K73">+(C78+C80+C81+C82)-(B78+B80+B81+B82)</f>
        <v>21881699</v>
      </c>
      <c r="D73" s="2">
        <f t="shared" si="11"/>
        <v>8565859</v>
      </c>
      <c r="E73" s="2">
        <f t="shared" si="11"/>
        <v>-252497958</v>
      </c>
      <c r="F73" s="2">
        <f>+(F78+F80+F81+F82)-(D78+D80+D81+D82)</f>
        <v>-252497958</v>
      </c>
      <c r="G73" s="2">
        <f>+(G78+G80+G81+G82)-(D78+D80+D81+D82)</f>
        <v>-252497958</v>
      </c>
      <c r="H73" s="2">
        <f>+(H78+H80+H81+H82)-(D78+D80+D81+D82)</f>
        <v>25713159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111</v>
      </c>
      <c r="B74" s="2">
        <f>+TREND(C74:E74)</f>
        <v>63173028.5</v>
      </c>
      <c r="C74" s="2">
        <f>+C73</f>
        <v>21881699</v>
      </c>
      <c r="D74" s="2">
        <f aca="true" t="shared" si="12" ref="D74:K74">+D73</f>
        <v>8565859</v>
      </c>
      <c r="E74" s="2">
        <f t="shared" si="12"/>
        <v>-252497958</v>
      </c>
      <c r="F74" s="2">
        <f t="shared" si="12"/>
        <v>-252497958</v>
      </c>
      <c r="G74" s="2">
        <f t="shared" si="12"/>
        <v>-252497958</v>
      </c>
      <c r="H74" s="2">
        <f t="shared" si="12"/>
        <v>25713159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112</v>
      </c>
      <c r="B75" s="2">
        <f>+B84-(((B80+B81+B78)*B70)-B79)</f>
        <v>101125988.9788934</v>
      </c>
      <c r="C75" s="2">
        <f aca="true" t="shared" si="13" ref="C75:K75">+C84-(((C80+C81+C78)*C70)-C79)</f>
        <v>370497098.48080635</v>
      </c>
      <c r="D75" s="2">
        <f t="shared" si="13"/>
        <v>358969659.7358708</v>
      </c>
      <c r="E75" s="2">
        <f t="shared" si="13"/>
        <v>54490901</v>
      </c>
      <c r="F75" s="2">
        <f t="shared" si="13"/>
        <v>14081000</v>
      </c>
      <c r="G75" s="2">
        <f t="shared" si="13"/>
        <v>14081000</v>
      </c>
      <c r="H75" s="2">
        <f t="shared" si="13"/>
        <v>187074656.6677804</v>
      </c>
      <c r="I75" s="2">
        <f t="shared" si="13"/>
        <v>14498000</v>
      </c>
      <c r="J75" s="2">
        <f t="shared" si="13"/>
        <v>13681500</v>
      </c>
      <c r="K75" s="2">
        <f t="shared" si="13"/>
        <v>13389738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139164734</v>
      </c>
      <c r="C77" s="3">
        <v>182166430</v>
      </c>
      <c r="D77" s="3">
        <v>183817995</v>
      </c>
      <c r="E77" s="3">
        <v>190415294</v>
      </c>
      <c r="F77" s="3">
        <v>196701806</v>
      </c>
      <c r="G77" s="3">
        <v>196701806</v>
      </c>
      <c r="H77" s="3">
        <v>174943359</v>
      </c>
      <c r="I77" s="3">
        <v>214209436</v>
      </c>
      <c r="J77" s="3">
        <v>224957894</v>
      </c>
      <c r="K77" s="3">
        <v>236466272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425888108</v>
      </c>
      <c r="C79" s="3">
        <v>500078778</v>
      </c>
      <c r="D79" s="3">
        <v>521199686</v>
      </c>
      <c r="E79" s="3">
        <v>0</v>
      </c>
      <c r="F79" s="3">
        <v>0</v>
      </c>
      <c r="G79" s="3">
        <v>0</v>
      </c>
      <c r="H79" s="3">
        <v>486516580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9596969</v>
      </c>
      <c r="C80" s="3">
        <v>199128713</v>
      </c>
      <c r="D80" s="3">
        <v>192102176</v>
      </c>
      <c r="E80" s="3">
        <v>0</v>
      </c>
      <c r="F80" s="3">
        <v>0</v>
      </c>
      <c r="G80" s="3">
        <v>0</v>
      </c>
      <c r="H80" s="3">
        <v>201018471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186600765</v>
      </c>
      <c r="C81" s="3">
        <v>44803386</v>
      </c>
      <c r="D81" s="3">
        <v>60395782</v>
      </c>
      <c r="E81" s="3">
        <v>0</v>
      </c>
      <c r="F81" s="3">
        <v>0</v>
      </c>
      <c r="G81" s="3">
        <v>0</v>
      </c>
      <c r="H81" s="3">
        <v>77192646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25852666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230356554</v>
      </c>
      <c r="C83" s="3">
        <v>142551170</v>
      </c>
      <c r="D83" s="3">
        <v>125915272</v>
      </c>
      <c r="E83" s="3">
        <v>188354058</v>
      </c>
      <c r="F83" s="3">
        <v>191633274</v>
      </c>
      <c r="G83" s="3">
        <v>191633274</v>
      </c>
      <c r="H83" s="3">
        <v>197147957</v>
      </c>
      <c r="I83" s="3">
        <v>195661147</v>
      </c>
      <c r="J83" s="3">
        <v>204587268</v>
      </c>
      <c r="K83" s="3">
        <v>214369976</v>
      </c>
    </row>
    <row r="84" spans="1:11" ht="12.75" hidden="1">
      <c r="A84" s="1" t="s">
        <v>73</v>
      </c>
      <c r="B84" s="3">
        <v>0</v>
      </c>
      <c r="C84" s="3">
        <v>61303140</v>
      </c>
      <c r="D84" s="3">
        <v>10731000</v>
      </c>
      <c r="E84" s="3">
        <v>54490901</v>
      </c>
      <c r="F84" s="3">
        <v>14081000</v>
      </c>
      <c r="G84" s="3">
        <v>14081000</v>
      </c>
      <c r="H84" s="3">
        <v>14081000</v>
      </c>
      <c r="I84" s="3">
        <v>14498000</v>
      </c>
      <c r="J84" s="3">
        <v>13681500</v>
      </c>
      <c r="K84" s="3">
        <v>13389738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44111344</v>
      </c>
      <c r="C5" s="6">
        <v>54060945</v>
      </c>
      <c r="D5" s="23">
        <v>0</v>
      </c>
      <c r="E5" s="24">
        <v>70190220</v>
      </c>
      <c r="F5" s="6">
        <v>97679585</v>
      </c>
      <c r="G5" s="25">
        <v>97679585</v>
      </c>
      <c r="H5" s="26">
        <v>101842994</v>
      </c>
      <c r="I5" s="24">
        <v>94330556</v>
      </c>
      <c r="J5" s="6">
        <v>101243764</v>
      </c>
      <c r="K5" s="25">
        <v>104290979</v>
      </c>
    </row>
    <row r="6" spans="1:11" ht="13.5">
      <c r="A6" s="22" t="s">
        <v>19</v>
      </c>
      <c r="B6" s="6">
        <v>43271129</v>
      </c>
      <c r="C6" s="6">
        <v>17755679</v>
      </c>
      <c r="D6" s="23">
        <v>0</v>
      </c>
      <c r="E6" s="24">
        <v>46517750</v>
      </c>
      <c r="F6" s="6">
        <v>25055467</v>
      </c>
      <c r="G6" s="25">
        <v>25055467</v>
      </c>
      <c r="H6" s="26">
        <v>24528203</v>
      </c>
      <c r="I6" s="24">
        <v>34436260</v>
      </c>
      <c r="J6" s="6">
        <v>36183516</v>
      </c>
      <c r="K6" s="25">
        <v>38873155</v>
      </c>
    </row>
    <row r="7" spans="1:11" ht="13.5">
      <c r="A7" s="22" t="s">
        <v>20</v>
      </c>
      <c r="B7" s="6">
        <v>29569938</v>
      </c>
      <c r="C7" s="6">
        <v>28808243</v>
      </c>
      <c r="D7" s="23">
        <v>0</v>
      </c>
      <c r="E7" s="24">
        <v>35000000</v>
      </c>
      <c r="F7" s="6">
        <v>35000000</v>
      </c>
      <c r="G7" s="25">
        <v>35000000</v>
      </c>
      <c r="H7" s="26">
        <v>33276936</v>
      </c>
      <c r="I7" s="24">
        <v>38000000</v>
      </c>
      <c r="J7" s="6">
        <v>39747996</v>
      </c>
      <c r="K7" s="25">
        <v>41576408</v>
      </c>
    </row>
    <row r="8" spans="1:11" ht="13.5">
      <c r="A8" s="22" t="s">
        <v>21</v>
      </c>
      <c r="B8" s="6">
        <v>419475808</v>
      </c>
      <c r="C8" s="6">
        <v>368779253</v>
      </c>
      <c r="D8" s="23">
        <v>7280000</v>
      </c>
      <c r="E8" s="24">
        <v>482309000</v>
      </c>
      <c r="F8" s="6">
        <v>480708000</v>
      </c>
      <c r="G8" s="25">
        <v>480708000</v>
      </c>
      <c r="H8" s="26">
        <v>480708000</v>
      </c>
      <c r="I8" s="24">
        <v>487954000</v>
      </c>
      <c r="J8" s="6">
        <v>518093996</v>
      </c>
      <c r="K8" s="25">
        <v>548797000</v>
      </c>
    </row>
    <row r="9" spans="1:11" ht="13.5">
      <c r="A9" s="22" t="s">
        <v>22</v>
      </c>
      <c r="B9" s="6">
        <v>57805585</v>
      </c>
      <c r="C9" s="6">
        <v>64775348</v>
      </c>
      <c r="D9" s="23">
        <v>23930979</v>
      </c>
      <c r="E9" s="24">
        <v>113511540</v>
      </c>
      <c r="F9" s="6">
        <v>87936250</v>
      </c>
      <c r="G9" s="25">
        <v>87936250</v>
      </c>
      <c r="H9" s="26">
        <v>64732219</v>
      </c>
      <c r="I9" s="24">
        <v>118135208</v>
      </c>
      <c r="J9" s="6">
        <v>118518556</v>
      </c>
      <c r="K9" s="25">
        <v>123071092</v>
      </c>
    </row>
    <row r="10" spans="1:11" ht="25.5">
      <c r="A10" s="27" t="s">
        <v>102</v>
      </c>
      <c r="B10" s="28">
        <f>SUM(B5:B9)</f>
        <v>594233804</v>
      </c>
      <c r="C10" s="29">
        <f aca="true" t="shared" si="0" ref="C10:K10">SUM(C5:C9)</f>
        <v>534179468</v>
      </c>
      <c r="D10" s="30">
        <f t="shared" si="0"/>
        <v>31210979</v>
      </c>
      <c r="E10" s="28">
        <f t="shared" si="0"/>
        <v>747528510</v>
      </c>
      <c r="F10" s="29">
        <f t="shared" si="0"/>
        <v>726379302</v>
      </c>
      <c r="G10" s="31">
        <f t="shared" si="0"/>
        <v>726379302</v>
      </c>
      <c r="H10" s="32">
        <f t="shared" si="0"/>
        <v>705088352</v>
      </c>
      <c r="I10" s="28">
        <f t="shared" si="0"/>
        <v>772856024</v>
      </c>
      <c r="J10" s="29">
        <f t="shared" si="0"/>
        <v>813787828</v>
      </c>
      <c r="K10" s="31">
        <f t="shared" si="0"/>
        <v>856608634</v>
      </c>
    </row>
    <row r="11" spans="1:11" ht="13.5">
      <c r="A11" s="22" t="s">
        <v>23</v>
      </c>
      <c r="B11" s="6">
        <v>227164055</v>
      </c>
      <c r="C11" s="6">
        <v>240874289</v>
      </c>
      <c r="D11" s="23">
        <v>84247354</v>
      </c>
      <c r="E11" s="24">
        <v>274560542</v>
      </c>
      <c r="F11" s="6">
        <v>285496142</v>
      </c>
      <c r="G11" s="25">
        <v>285496142</v>
      </c>
      <c r="H11" s="26">
        <v>280548557</v>
      </c>
      <c r="I11" s="24">
        <v>306893232</v>
      </c>
      <c r="J11" s="6">
        <v>326061408</v>
      </c>
      <c r="K11" s="25">
        <v>346427584</v>
      </c>
    </row>
    <row r="12" spans="1:11" ht="13.5">
      <c r="A12" s="22" t="s">
        <v>24</v>
      </c>
      <c r="B12" s="6">
        <v>25766966</v>
      </c>
      <c r="C12" s="6">
        <v>28162654</v>
      </c>
      <c r="D12" s="23">
        <v>0</v>
      </c>
      <c r="E12" s="24">
        <v>35199721</v>
      </c>
      <c r="F12" s="6">
        <v>35199721</v>
      </c>
      <c r="G12" s="25">
        <v>35199721</v>
      </c>
      <c r="H12" s="26">
        <v>30629977</v>
      </c>
      <c r="I12" s="24">
        <v>36959724</v>
      </c>
      <c r="J12" s="6">
        <v>38807736</v>
      </c>
      <c r="K12" s="25">
        <v>40748072</v>
      </c>
    </row>
    <row r="13" spans="1:11" ht="13.5">
      <c r="A13" s="22" t="s">
        <v>103</v>
      </c>
      <c r="B13" s="6">
        <v>46344653</v>
      </c>
      <c r="C13" s="6">
        <v>50533084</v>
      </c>
      <c r="D13" s="23">
        <v>34528078</v>
      </c>
      <c r="E13" s="24">
        <v>58000000</v>
      </c>
      <c r="F13" s="6">
        <v>56835000</v>
      </c>
      <c r="G13" s="25">
        <v>56835000</v>
      </c>
      <c r="H13" s="26">
        <v>45801361</v>
      </c>
      <c r="I13" s="24">
        <v>60466344</v>
      </c>
      <c r="J13" s="6">
        <v>60470292</v>
      </c>
      <c r="K13" s="25">
        <v>60819922</v>
      </c>
    </row>
    <row r="14" spans="1:11" ht="13.5">
      <c r="A14" s="22" t="s">
        <v>25</v>
      </c>
      <c r="B14" s="6">
        <v>557526</v>
      </c>
      <c r="C14" s="6">
        <v>0</v>
      </c>
      <c r="D14" s="23">
        <v>39429</v>
      </c>
      <c r="E14" s="24">
        <v>0</v>
      </c>
      <c r="F14" s="6">
        <v>50000</v>
      </c>
      <c r="G14" s="25">
        <v>50000</v>
      </c>
      <c r="H14" s="26">
        <v>2502</v>
      </c>
      <c r="I14" s="24">
        <v>50000</v>
      </c>
      <c r="J14" s="6">
        <v>52296</v>
      </c>
      <c r="K14" s="25">
        <v>54706</v>
      </c>
    </row>
    <row r="15" spans="1:11" ht="13.5">
      <c r="A15" s="22" t="s">
        <v>26</v>
      </c>
      <c r="B15" s="6">
        <v>0</v>
      </c>
      <c r="C15" s="6">
        <v>81873654</v>
      </c>
      <c r="D15" s="23">
        <v>2563275</v>
      </c>
      <c r="E15" s="24">
        <v>31647150</v>
      </c>
      <c r="F15" s="6">
        <v>12098139</v>
      </c>
      <c r="G15" s="25">
        <v>12098139</v>
      </c>
      <c r="H15" s="26">
        <v>7174533</v>
      </c>
      <c r="I15" s="24">
        <v>16920024</v>
      </c>
      <c r="J15" s="6">
        <v>17698320</v>
      </c>
      <c r="K15" s="25">
        <v>18510999</v>
      </c>
    </row>
    <row r="16" spans="1:11" ht="13.5">
      <c r="A16" s="22" t="s">
        <v>21</v>
      </c>
      <c r="B16" s="6">
        <v>0</v>
      </c>
      <c r="C16" s="6">
        <v>9438883</v>
      </c>
      <c r="D16" s="23">
        <v>0</v>
      </c>
      <c r="E16" s="24">
        <v>13560000</v>
      </c>
      <c r="F16" s="6">
        <v>14960000</v>
      </c>
      <c r="G16" s="25">
        <v>14960000</v>
      </c>
      <c r="H16" s="26">
        <v>6445819</v>
      </c>
      <c r="I16" s="24">
        <v>12056204</v>
      </c>
      <c r="J16" s="6">
        <v>6105984</v>
      </c>
      <c r="K16" s="25">
        <v>6158117</v>
      </c>
    </row>
    <row r="17" spans="1:11" ht="13.5">
      <c r="A17" s="22" t="s">
        <v>27</v>
      </c>
      <c r="B17" s="6">
        <v>540137260</v>
      </c>
      <c r="C17" s="6">
        <v>217916713</v>
      </c>
      <c r="D17" s="23">
        <v>37226909</v>
      </c>
      <c r="E17" s="24">
        <v>263561076</v>
      </c>
      <c r="F17" s="6">
        <v>252073590</v>
      </c>
      <c r="G17" s="25">
        <v>252073590</v>
      </c>
      <c r="H17" s="26">
        <v>209938634</v>
      </c>
      <c r="I17" s="24">
        <v>266749544</v>
      </c>
      <c r="J17" s="6">
        <v>276390324</v>
      </c>
      <c r="K17" s="25">
        <v>281256720</v>
      </c>
    </row>
    <row r="18" spans="1:11" ht="13.5">
      <c r="A18" s="33" t="s">
        <v>28</v>
      </c>
      <c r="B18" s="34">
        <f>SUM(B11:B17)</f>
        <v>839970460</v>
      </c>
      <c r="C18" s="35">
        <f aca="true" t="shared" si="1" ref="C18:K18">SUM(C11:C17)</f>
        <v>628799277</v>
      </c>
      <c r="D18" s="36">
        <f t="shared" si="1"/>
        <v>158605045</v>
      </c>
      <c r="E18" s="34">
        <f t="shared" si="1"/>
        <v>676528489</v>
      </c>
      <c r="F18" s="35">
        <f t="shared" si="1"/>
        <v>656712592</v>
      </c>
      <c r="G18" s="37">
        <f t="shared" si="1"/>
        <v>656712592</v>
      </c>
      <c r="H18" s="38">
        <f t="shared" si="1"/>
        <v>580541383</v>
      </c>
      <c r="I18" s="34">
        <f t="shared" si="1"/>
        <v>700095072</v>
      </c>
      <c r="J18" s="35">
        <f t="shared" si="1"/>
        <v>725586360</v>
      </c>
      <c r="K18" s="37">
        <f t="shared" si="1"/>
        <v>753976120</v>
      </c>
    </row>
    <row r="19" spans="1:11" ht="13.5">
      <c r="A19" s="33" t="s">
        <v>29</v>
      </c>
      <c r="B19" s="39">
        <f>+B10-B18</f>
        <v>-245736656</v>
      </c>
      <c r="C19" s="40">
        <f aca="true" t="shared" si="2" ref="C19:K19">+C10-C18</f>
        <v>-94619809</v>
      </c>
      <c r="D19" s="41">
        <f t="shared" si="2"/>
        <v>-127394066</v>
      </c>
      <c r="E19" s="39">
        <f t="shared" si="2"/>
        <v>71000021</v>
      </c>
      <c r="F19" s="40">
        <f t="shared" si="2"/>
        <v>69666710</v>
      </c>
      <c r="G19" s="42">
        <f t="shared" si="2"/>
        <v>69666710</v>
      </c>
      <c r="H19" s="43">
        <f t="shared" si="2"/>
        <v>124546969</v>
      </c>
      <c r="I19" s="39">
        <f t="shared" si="2"/>
        <v>72760952</v>
      </c>
      <c r="J19" s="40">
        <f t="shared" si="2"/>
        <v>88201468</v>
      </c>
      <c r="K19" s="42">
        <f t="shared" si="2"/>
        <v>102632514</v>
      </c>
    </row>
    <row r="20" spans="1:11" ht="25.5">
      <c r="A20" s="44" t="s">
        <v>30</v>
      </c>
      <c r="B20" s="45">
        <v>109753445</v>
      </c>
      <c r="C20" s="46">
        <v>146159000</v>
      </c>
      <c r="D20" s="47">
        <v>112823000</v>
      </c>
      <c r="E20" s="45">
        <v>99383000</v>
      </c>
      <c r="F20" s="46">
        <v>99383000</v>
      </c>
      <c r="G20" s="48">
        <v>99383000</v>
      </c>
      <c r="H20" s="49">
        <v>99383000</v>
      </c>
      <c r="I20" s="45">
        <v>116702004</v>
      </c>
      <c r="J20" s="46">
        <v>122484996</v>
      </c>
      <c r="K20" s="48">
        <v>128912000</v>
      </c>
    </row>
    <row r="21" spans="1:11" ht="63.75">
      <c r="A21" s="50" t="s">
        <v>104</v>
      </c>
      <c r="B21" s="51">
        <v>0</v>
      </c>
      <c r="C21" s="52">
        <v>28711695</v>
      </c>
      <c r="D21" s="53">
        <v>0</v>
      </c>
      <c r="E21" s="51">
        <v>0</v>
      </c>
      <c r="F21" s="52">
        <v>0</v>
      </c>
      <c r="G21" s="54">
        <v>0</v>
      </c>
      <c r="H21" s="55">
        <v>-1</v>
      </c>
      <c r="I21" s="51">
        <v>537924</v>
      </c>
      <c r="J21" s="52">
        <v>562668</v>
      </c>
      <c r="K21" s="54">
        <v>600000</v>
      </c>
    </row>
    <row r="22" spans="1:11" ht="25.5">
      <c r="A22" s="56" t="s">
        <v>105</v>
      </c>
      <c r="B22" s="57">
        <f>SUM(B19:B21)</f>
        <v>-135983211</v>
      </c>
      <c r="C22" s="58">
        <f aca="true" t="shared" si="3" ref="C22:K22">SUM(C19:C21)</f>
        <v>80250886</v>
      </c>
      <c r="D22" s="59">
        <f t="shared" si="3"/>
        <v>-14571066</v>
      </c>
      <c r="E22" s="57">
        <f t="shared" si="3"/>
        <v>170383021</v>
      </c>
      <c r="F22" s="58">
        <f t="shared" si="3"/>
        <v>169049710</v>
      </c>
      <c r="G22" s="60">
        <f t="shared" si="3"/>
        <v>169049710</v>
      </c>
      <c r="H22" s="61">
        <f t="shared" si="3"/>
        <v>223929968</v>
      </c>
      <c r="I22" s="57">
        <f t="shared" si="3"/>
        <v>190000880</v>
      </c>
      <c r="J22" s="58">
        <f t="shared" si="3"/>
        <v>211249132</v>
      </c>
      <c r="K22" s="60">
        <f t="shared" si="3"/>
        <v>232144514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-135983211</v>
      </c>
      <c r="C24" s="40">
        <f aca="true" t="shared" si="4" ref="C24:K24">SUM(C22:C23)</f>
        <v>80250886</v>
      </c>
      <c r="D24" s="41">
        <f t="shared" si="4"/>
        <v>-14571066</v>
      </c>
      <c r="E24" s="39">
        <f t="shared" si="4"/>
        <v>170383021</v>
      </c>
      <c r="F24" s="40">
        <f t="shared" si="4"/>
        <v>169049710</v>
      </c>
      <c r="G24" s="42">
        <f t="shared" si="4"/>
        <v>169049710</v>
      </c>
      <c r="H24" s="43">
        <f t="shared" si="4"/>
        <v>223929968</v>
      </c>
      <c r="I24" s="39">
        <f t="shared" si="4"/>
        <v>190000880</v>
      </c>
      <c r="J24" s="40">
        <f t="shared" si="4"/>
        <v>211249132</v>
      </c>
      <c r="K24" s="42">
        <f t="shared" si="4"/>
        <v>232144514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106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180287111</v>
      </c>
      <c r="C27" s="7">
        <v>21743571</v>
      </c>
      <c r="D27" s="69">
        <v>105839909</v>
      </c>
      <c r="E27" s="70">
        <v>170383000</v>
      </c>
      <c r="F27" s="7">
        <v>169049710</v>
      </c>
      <c r="G27" s="71">
        <v>169049710</v>
      </c>
      <c r="H27" s="72">
        <v>151311183</v>
      </c>
      <c r="I27" s="70">
        <v>190000008</v>
      </c>
      <c r="J27" s="7">
        <v>211250020</v>
      </c>
      <c r="K27" s="71">
        <v>231673220</v>
      </c>
    </row>
    <row r="28" spans="1:11" ht="13.5">
      <c r="A28" s="73" t="s">
        <v>34</v>
      </c>
      <c r="B28" s="6">
        <v>109602252</v>
      </c>
      <c r="C28" s="6">
        <v>-2405952</v>
      </c>
      <c r="D28" s="23">
        <v>68029213</v>
      </c>
      <c r="E28" s="24">
        <v>99383000</v>
      </c>
      <c r="F28" s="6">
        <v>86960764</v>
      </c>
      <c r="G28" s="25">
        <v>86960764</v>
      </c>
      <c r="H28" s="26">
        <v>0</v>
      </c>
      <c r="I28" s="24">
        <v>98702012</v>
      </c>
      <c r="J28" s="6">
        <v>107485004</v>
      </c>
      <c r="K28" s="25">
        <v>113912000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70684859</v>
      </c>
      <c r="C31" s="6">
        <v>0</v>
      </c>
      <c r="D31" s="23">
        <v>15893011</v>
      </c>
      <c r="E31" s="24">
        <v>71000000</v>
      </c>
      <c r="F31" s="6">
        <v>68888946</v>
      </c>
      <c r="G31" s="25">
        <v>68888946</v>
      </c>
      <c r="H31" s="26">
        <v>0</v>
      </c>
      <c r="I31" s="24">
        <v>91297996</v>
      </c>
      <c r="J31" s="6">
        <v>103765016</v>
      </c>
      <c r="K31" s="25">
        <v>117761220</v>
      </c>
    </row>
    <row r="32" spans="1:11" ht="13.5">
      <c r="A32" s="33" t="s">
        <v>37</v>
      </c>
      <c r="B32" s="7">
        <f>SUM(B28:B31)</f>
        <v>180287111</v>
      </c>
      <c r="C32" s="7">
        <f aca="true" t="shared" si="5" ref="C32:K32">SUM(C28:C31)</f>
        <v>-2405952</v>
      </c>
      <c r="D32" s="69">
        <f t="shared" si="5"/>
        <v>83922224</v>
      </c>
      <c r="E32" s="70">
        <f t="shared" si="5"/>
        <v>170383000</v>
      </c>
      <c r="F32" s="7">
        <f t="shared" si="5"/>
        <v>155849710</v>
      </c>
      <c r="G32" s="71">
        <f t="shared" si="5"/>
        <v>155849710</v>
      </c>
      <c r="H32" s="72">
        <f t="shared" si="5"/>
        <v>0</v>
      </c>
      <c r="I32" s="70">
        <f t="shared" si="5"/>
        <v>190000008</v>
      </c>
      <c r="J32" s="7">
        <f t="shared" si="5"/>
        <v>211250020</v>
      </c>
      <c r="K32" s="71">
        <f t="shared" si="5"/>
        <v>231673220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562930236</v>
      </c>
      <c r="C35" s="6">
        <v>540104420</v>
      </c>
      <c r="D35" s="23">
        <v>-219676460</v>
      </c>
      <c r="E35" s="24">
        <v>38</v>
      </c>
      <c r="F35" s="6">
        <v>620549532</v>
      </c>
      <c r="G35" s="25">
        <v>620549532</v>
      </c>
      <c r="H35" s="26">
        <v>726473776</v>
      </c>
      <c r="I35" s="24">
        <v>150624884</v>
      </c>
      <c r="J35" s="6">
        <v>157116600</v>
      </c>
      <c r="K35" s="25">
        <v>157382497</v>
      </c>
    </row>
    <row r="36" spans="1:11" ht="13.5">
      <c r="A36" s="22" t="s">
        <v>40</v>
      </c>
      <c r="B36" s="6">
        <v>1365184860</v>
      </c>
      <c r="C36" s="6">
        <v>1423554151</v>
      </c>
      <c r="D36" s="23">
        <v>884570372</v>
      </c>
      <c r="E36" s="24">
        <v>170383000</v>
      </c>
      <c r="F36" s="6">
        <v>1632560131</v>
      </c>
      <c r="G36" s="25">
        <v>1632560131</v>
      </c>
      <c r="H36" s="26">
        <v>1611959357</v>
      </c>
      <c r="I36" s="24">
        <v>39375996</v>
      </c>
      <c r="J36" s="6">
        <v>54132532</v>
      </c>
      <c r="K36" s="25">
        <v>74762024</v>
      </c>
    </row>
    <row r="37" spans="1:11" ht="13.5">
      <c r="A37" s="22" t="s">
        <v>41</v>
      </c>
      <c r="B37" s="6">
        <v>137094214</v>
      </c>
      <c r="C37" s="6">
        <v>105844605</v>
      </c>
      <c r="D37" s="23">
        <v>97844405</v>
      </c>
      <c r="E37" s="24">
        <v>0</v>
      </c>
      <c r="F37" s="6">
        <v>123510923</v>
      </c>
      <c r="G37" s="25">
        <v>123510923</v>
      </c>
      <c r="H37" s="26">
        <v>130389766</v>
      </c>
      <c r="I37" s="24">
        <v>0</v>
      </c>
      <c r="J37" s="6">
        <v>0</v>
      </c>
      <c r="K37" s="25">
        <v>0</v>
      </c>
    </row>
    <row r="38" spans="1:11" ht="13.5">
      <c r="A38" s="22" t="s">
        <v>42</v>
      </c>
      <c r="B38" s="6">
        <v>27747575</v>
      </c>
      <c r="C38" s="6">
        <v>14293012</v>
      </c>
      <c r="D38" s="23">
        <v>-430877</v>
      </c>
      <c r="E38" s="24">
        <v>0</v>
      </c>
      <c r="F38" s="6">
        <v>40961183</v>
      </c>
      <c r="G38" s="25">
        <v>40961183</v>
      </c>
      <c r="H38" s="26">
        <v>762385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1763273307</v>
      </c>
      <c r="C39" s="6">
        <v>1763270078</v>
      </c>
      <c r="D39" s="23">
        <v>1738396904</v>
      </c>
      <c r="E39" s="24">
        <v>0</v>
      </c>
      <c r="F39" s="6">
        <v>1918254521</v>
      </c>
      <c r="G39" s="25">
        <v>1918254521</v>
      </c>
      <c r="H39" s="26">
        <v>1983350995</v>
      </c>
      <c r="I39" s="24">
        <v>190000880</v>
      </c>
      <c r="J39" s="6">
        <v>211249132</v>
      </c>
      <c r="K39" s="25">
        <v>232144526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239069569</v>
      </c>
      <c r="C42" s="6">
        <v>43183794</v>
      </c>
      <c r="D42" s="23">
        <v>161394516</v>
      </c>
      <c r="E42" s="24">
        <v>699713153</v>
      </c>
      <c r="F42" s="6">
        <v>658309947</v>
      </c>
      <c r="G42" s="25">
        <v>658309947</v>
      </c>
      <c r="H42" s="26">
        <v>307807249</v>
      </c>
      <c r="I42" s="24">
        <v>782819376</v>
      </c>
      <c r="J42" s="6">
        <v>824624204</v>
      </c>
      <c r="K42" s="25">
        <v>868747625</v>
      </c>
    </row>
    <row r="43" spans="1:11" ht="13.5">
      <c r="A43" s="22" t="s">
        <v>46</v>
      </c>
      <c r="B43" s="6">
        <v>-182147112</v>
      </c>
      <c r="C43" s="6">
        <v>-163418702</v>
      </c>
      <c r="D43" s="23">
        <v>-91621047</v>
      </c>
      <c r="E43" s="24">
        <v>-168383000</v>
      </c>
      <c r="F43" s="6">
        <v>-165249710</v>
      </c>
      <c r="G43" s="25">
        <v>-165249710</v>
      </c>
      <c r="H43" s="26">
        <v>-164416507</v>
      </c>
      <c r="I43" s="24">
        <v>-190000008</v>
      </c>
      <c r="J43" s="6">
        <v>-211250020</v>
      </c>
      <c r="K43" s="25">
        <v>-231673220</v>
      </c>
    </row>
    <row r="44" spans="1:11" ht="13.5">
      <c r="A44" s="22" t="s">
        <v>47</v>
      </c>
      <c r="B44" s="6">
        <v>0</v>
      </c>
      <c r="C44" s="6">
        <v>263060</v>
      </c>
      <c r="D44" s="23">
        <v>14590</v>
      </c>
      <c r="E44" s="24">
        <v>-277650</v>
      </c>
      <c r="F44" s="6">
        <v>247649</v>
      </c>
      <c r="G44" s="25">
        <v>247649</v>
      </c>
      <c r="H44" s="26">
        <v>-333882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488344797</v>
      </c>
      <c r="C45" s="7">
        <v>368372949</v>
      </c>
      <c r="D45" s="69">
        <v>224959580</v>
      </c>
      <c r="E45" s="70">
        <v>531052503</v>
      </c>
      <c r="F45" s="7">
        <v>1030770070</v>
      </c>
      <c r="G45" s="71">
        <v>1030770070</v>
      </c>
      <c r="H45" s="72">
        <v>1217738325</v>
      </c>
      <c r="I45" s="70">
        <v>592819368</v>
      </c>
      <c r="J45" s="7">
        <v>613374184</v>
      </c>
      <c r="K45" s="71">
        <v>637074405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488344797</v>
      </c>
      <c r="C48" s="6">
        <v>480261355</v>
      </c>
      <c r="D48" s="23">
        <v>-80068699</v>
      </c>
      <c r="E48" s="24">
        <v>38</v>
      </c>
      <c r="F48" s="6">
        <v>540954312</v>
      </c>
      <c r="G48" s="25">
        <v>540954312</v>
      </c>
      <c r="H48" s="26">
        <v>647384551</v>
      </c>
      <c r="I48" s="24">
        <v>115573480</v>
      </c>
      <c r="J48" s="6">
        <v>120452836</v>
      </c>
      <c r="K48" s="25">
        <v>119032202</v>
      </c>
    </row>
    <row r="49" spans="1:11" ht="13.5">
      <c r="A49" s="22" t="s">
        <v>51</v>
      </c>
      <c r="B49" s="6">
        <f>+B75</f>
        <v>72668738.55372415</v>
      </c>
      <c r="C49" s="6">
        <f aca="true" t="shared" si="6" ref="C49:K49">+C75</f>
        <v>79823461.07553726</v>
      </c>
      <c r="D49" s="23">
        <f t="shared" si="6"/>
        <v>320120394.5792357</v>
      </c>
      <c r="E49" s="24">
        <f t="shared" si="6"/>
        <v>99000000</v>
      </c>
      <c r="F49" s="6">
        <f t="shared" si="6"/>
        <v>228974813.75751925</v>
      </c>
      <c r="G49" s="25">
        <f t="shared" si="6"/>
        <v>228974813.75751925</v>
      </c>
      <c r="H49" s="26">
        <f t="shared" si="6"/>
        <v>116619717.73673157</v>
      </c>
      <c r="I49" s="24">
        <f t="shared" si="6"/>
        <v>132638875.91262054</v>
      </c>
      <c r="J49" s="6">
        <f t="shared" si="6"/>
        <v>143856136.18859643</v>
      </c>
      <c r="K49" s="25">
        <f t="shared" si="6"/>
        <v>156519385.04695445</v>
      </c>
    </row>
    <row r="50" spans="1:11" ht="13.5">
      <c r="A50" s="33" t="s">
        <v>52</v>
      </c>
      <c r="B50" s="7">
        <f>+B48-B49</f>
        <v>415676058.44627583</v>
      </c>
      <c r="C50" s="7">
        <f aca="true" t="shared" si="7" ref="C50:K50">+C48-C49</f>
        <v>400437893.92446274</v>
      </c>
      <c r="D50" s="69">
        <f t="shared" si="7"/>
        <v>-400189093.5792357</v>
      </c>
      <c r="E50" s="70">
        <f t="shared" si="7"/>
        <v>-98999962</v>
      </c>
      <c r="F50" s="7">
        <f t="shared" si="7"/>
        <v>311979498.24248075</v>
      </c>
      <c r="G50" s="71">
        <f t="shared" si="7"/>
        <v>311979498.24248075</v>
      </c>
      <c r="H50" s="72">
        <f t="shared" si="7"/>
        <v>530764833.2632684</v>
      </c>
      <c r="I50" s="70">
        <f t="shared" si="7"/>
        <v>-17065395.912620544</v>
      </c>
      <c r="J50" s="7">
        <f t="shared" si="7"/>
        <v>-23403300.188596427</v>
      </c>
      <c r="K50" s="71">
        <f t="shared" si="7"/>
        <v>-37487183.04695445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1802366503</v>
      </c>
      <c r="C53" s="6">
        <v>1308095304</v>
      </c>
      <c r="D53" s="23">
        <v>801222345</v>
      </c>
      <c r="E53" s="24">
        <v>37138669</v>
      </c>
      <c r="F53" s="6">
        <v>1469662421</v>
      </c>
      <c r="G53" s="25">
        <v>1469662421</v>
      </c>
      <c r="H53" s="26">
        <v>1181449212</v>
      </c>
      <c r="I53" s="24">
        <v>-115291016</v>
      </c>
      <c r="J53" s="6">
        <v>-56989704</v>
      </c>
      <c r="K53" s="25">
        <v>-68129196</v>
      </c>
    </row>
    <row r="54" spans="1:11" ht="13.5">
      <c r="A54" s="22" t="s">
        <v>55</v>
      </c>
      <c r="B54" s="6">
        <v>46344653</v>
      </c>
      <c r="C54" s="6">
        <v>0</v>
      </c>
      <c r="D54" s="23">
        <v>34308259</v>
      </c>
      <c r="E54" s="24">
        <v>58000000</v>
      </c>
      <c r="F54" s="6">
        <v>56260000</v>
      </c>
      <c r="G54" s="25">
        <v>56260000</v>
      </c>
      <c r="H54" s="26">
        <v>45801361</v>
      </c>
      <c r="I54" s="24">
        <v>60466344</v>
      </c>
      <c r="J54" s="6">
        <v>60470292</v>
      </c>
      <c r="K54" s="25">
        <v>60819922</v>
      </c>
    </row>
    <row r="55" spans="1:11" ht="13.5">
      <c r="A55" s="22" t="s">
        <v>56</v>
      </c>
      <c r="B55" s="6">
        <v>0</v>
      </c>
      <c r="C55" s="6">
        <v>12025125</v>
      </c>
      <c r="D55" s="23">
        <v>0</v>
      </c>
      <c r="E55" s="24">
        <v>1500000</v>
      </c>
      <c r="F55" s="6">
        <v>0</v>
      </c>
      <c r="G55" s="25">
        <v>0</v>
      </c>
      <c r="H55" s="26">
        <v>0</v>
      </c>
      <c r="I55" s="24">
        <v>2000000</v>
      </c>
      <c r="J55" s="6">
        <v>9999996</v>
      </c>
      <c r="K55" s="25">
        <v>10000000</v>
      </c>
    </row>
    <row r="56" spans="1:11" ht="13.5">
      <c r="A56" s="22" t="s">
        <v>57</v>
      </c>
      <c r="B56" s="6">
        <v>0</v>
      </c>
      <c r="C56" s="6">
        <v>99848922</v>
      </c>
      <c r="D56" s="23">
        <v>14485834</v>
      </c>
      <c r="E56" s="24">
        <v>39107800</v>
      </c>
      <c r="F56" s="6">
        <v>13177300</v>
      </c>
      <c r="G56" s="25">
        <v>13177300</v>
      </c>
      <c r="H56" s="26">
        <v>10097248</v>
      </c>
      <c r="I56" s="24">
        <v>35848992</v>
      </c>
      <c r="J56" s="6">
        <v>37498068</v>
      </c>
      <c r="K56" s="25">
        <v>38960413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123000000</v>
      </c>
      <c r="F59" s="6">
        <v>123000000</v>
      </c>
      <c r="G59" s="25">
        <v>123000000</v>
      </c>
      <c r="H59" s="26">
        <v>123000000</v>
      </c>
      <c r="I59" s="24">
        <v>110626686</v>
      </c>
      <c r="J59" s="6">
        <v>110846686</v>
      </c>
      <c r="K59" s="25">
        <v>111096686</v>
      </c>
    </row>
    <row r="60" spans="1:11" ht="13.5">
      <c r="A60" s="90" t="s">
        <v>60</v>
      </c>
      <c r="B60" s="6">
        <v>18773515</v>
      </c>
      <c r="C60" s="6">
        <v>29000000</v>
      </c>
      <c r="D60" s="23">
        <v>0</v>
      </c>
      <c r="E60" s="24">
        <v>10387228</v>
      </c>
      <c r="F60" s="6">
        <v>10387228</v>
      </c>
      <c r="G60" s="25">
        <v>10387228</v>
      </c>
      <c r="H60" s="26">
        <v>7487548</v>
      </c>
      <c r="I60" s="24">
        <v>18067388</v>
      </c>
      <c r="J60" s="6">
        <v>18740368</v>
      </c>
      <c r="K60" s="25">
        <v>19444305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134043</v>
      </c>
      <c r="F65" s="98">
        <v>134043</v>
      </c>
      <c r="G65" s="99">
        <v>134043</v>
      </c>
      <c r="H65" s="100">
        <v>134043</v>
      </c>
      <c r="I65" s="97">
        <v>134043</v>
      </c>
      <c r="J65" s="98">
        <v>134043</v>
      </c>
      <c r="K65" s="99">
        <v>134043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107</v>
      </c>
      <c r="B70" s="5">
        <f>IF(ISERROR(B71/B72),0,(B71/B72))</f>
        <v>1.0104237355481378</v>
      </c>
      <c r="C70" s="5">
        <f aca="true" t="shared" si="8" ref="C70:K70">IF(ISERROR(C71/C72),0,(C71/C72))</f>
        <v>0.26299889625416956</v>
      </c>
      <c r="D70" s="5">
        <f t="shared" si="8"/>
        <v>1.5354945152891573</v>
      </c>
      <c r="E70" s="5">
        <f t="shared" si="8"/>
        <v>0.5795435666419753</v>
      </c>
      <c r="F70" s="5">
        <f t="shared" si="8"/>
        <v>0.42336829087614924</v>
      </c>
      <c r="G70" s="5">
        <f t="shared" si="8"/>
        <v>0.42336829087614924</v>
      </c>
      <c r="H70" s="5">
        <f t="shared" si="8"/>
        <v>0.19147779089420192</v>
      </c>
      <c r="I70" s="5">
        <f t="shared" si="8"/>
        <v>0.8176312734114574</v>
      </c>
      <c r="J70" s="5">
        <f t="shared" si="8"/>
        <v>0.8157610825610697</v>
      </c>
      <c r="K70" s="5">
        <f t="shared" si="8"/>
        <v>0.8146439278510257</v>
      </c>
    </row>
    <row r="71" spans="1:11" ht="12.75" hidden="1">
      <c r="A71" s="2" t="s">
        <v>108</v>
      </c>
      <c r="B71" s="2">
        <f>+B83</f>
        <v>127657056</v>
      </c>
      <c r="C71" s="2">
        <f aca="true" t="shared" si="9" ref="C71:K71">+C83</f>
        <v>30750793</v>
      </c>
      <c r="D71" s="2">
        <f t="shared" si="9"/>
        <v>36745887</v>
      </c>
      <c r="E71" s="2">
        <f t="shared" si="9"/>
        <v>117021153</v>
      </c>
      <c r="F71" s="2">
        <f t="shared" si="9"/>
        <v>77418947</v>
      </c>
      <c r="G71" s="2">
        <f t="shared" si="9"/>
        <v>77418947</v>
      </c>
      <c r="H71" s="2">
        <f t="shared" si="9"/>
        <v>31252089</v>
      </c>
      <c r="I71" s="2">
        <f t="shared" si="9"/>
        <v>178163372</v>
      </c>
      <c r="J71" s="2">
        <f t="shared" si="9"/>
        <v>184045212</v>
      </c>
      <c r="K71" s="2">
        <f t="shared" si="9"/>
        <v>191038625</v>
      </c>
    </row>
    <row r="72" spans="1:11" ht="12.75" hidden="1">
      <c r="A72" s="2" t="s">
        <v>109</v>
      </c>
      <c r="B72" s="2">
        <f>+B77</f>
        <v>126340120</v>
      </c>
      <c r="C72" s="2">
        <f aca="true" t="shared" si="10" ref="C72:K72">+C77</f>
        <v>116923658</v>
      </c>
      <c r="D72" s="2">
        <f t="shared" si="10"/>
        <v>23930979</v>
      </c>
      <c r="E72" s="2">
        <f t="shared" si="10"/>
        <v>201919510</v>
      </c>
      <c r="F72" s="2">
        <f t="shared" si="10"/>
        <v>182864302</v>
      </c>
      <c r="G72" s="2">
        <f t="shared" si="10"/>
        <v>182864302</v>
      </c>
      <c r="H72" s="2">
        <f t="shared" si="10"/>
        <v>163215216</v>
      </c>
      <c r="I72" s="2">
        <f t="shared" si="10"/>
        <v>217901856</v>
      </c>
      <c r="J72" s="2">
        <f t="shared" si="10"/>
        <v>225611660</v>
      </c>
      <c r="K72" s="2">
        <f t="shared" si="10"/>
        <v>234505676</v>
      </c>
    </row>
    <row r="73" spans="1:11" ht="12.75" hidden="1">
      <c r="A73" s="2" t="s">
        <v>110</v>
      </c>
      <c r="B73" s="2">
        <f>+B74</f>
        <v>-104198821.99999999</v>
      </c>
      <c r="C73" s="2">
        <f aca="true" t="shared" si="11" ref="C73:K73">+(C78+C80+C81+C82)-(B78+B80+B81+B82)</f>
        <v>-13518659</v>
      </c>
      <c r="D73" s="2">
        <f t="shared" si="11"/>
        <v>-194799924</v>
      </c>
      <c r="E73" s="2">
        <f t="shared" si="11"/>
        <v>167999789</v>
      </c>
      <c r="F73" s="2">
        <f>+(F78+F80+F81+F82)-(D78+D80+D81+D82)</f>
        <v>213611094</v>
      </c>
      <c r="G73" s="2">
        <f>+(G78+G80+G81+G82)-(D78+D80+D81+D82)</f>
        <v>213611094</v>
      </c>
      <c r="H73" s="2">
        <f>+(H78+H80+H81+H82)-(D78+D80+D81+D82)</f>
        <v>211555155</v>
      </c>
      <c r="I73" s="2">
        <f>+(I78+I80+I81+I82)-(E78+E80+E81+E82)</f>
        <v>35051404</v>
      </c>
      <c r="J73" s="2">
        <f t="shared" si="11"/>
        <v>1612360</v>
      </c>
      <c r="K73" s="2">
        <f t="shared" si="11"/>
        <v>1686531</v>
      </c>
    </row>
    <row r="74" spans="1:11" ht="12.75" hidden="1">
      <c r="A74" s="2" t="s">
        <v>111</v>
      </c>
      <c r="B74" s="2">
        <f>+TREND(C74:E74)</f>
        <v>-104198821.99999999</v>
      </c>
      <c r="C74" s="2">
        <f>+C73</f>
        <v>-13518659</v>
      </c>
      <c r="D74" s="2">
        <f aca="true" t="shared" si="12" ref="D74:K74">+D73</f>
        <v>-194799924</v>
      </c>
      <c r="E74" s="2">
        <f t="shared" si="12"/>
        <v>167999789</v>
      </c>
      <c r="F74" s="2">
        <f t="shared" si="12"/>
        <v>213611094</v>
      </c>
      <c r="G74" s="2">
        <f t="shared" si="12"/>
        <v>213611094</v>
      </c>
      <c r="H74" s="2">
        <f t="shared" si="12"/>
        <v>211555155</v>
      </c>
      <c r="I74" s="2">
        <f t="shared" si="12"/>
        <v>35051404</v>
      </c>
      <c r="J74" s="2">
        <f t="shared" si="12"/>
        <v>1612360</v>
      </c>
      <c r="K74" s="2">
        <f t="shared" si="12"/>
        <v>1686531</v>
      </c>
    </row>
    <row r="75" spans="1:11" ht="12.75" hidden="1">
      <c r="A75" s="2" t="s">
        <v>112</v>
      </c>
      <c r="B75" s="2">
        <f>+B84-(((B80+B81+B78)*B70)-B79)</f>
        <v>72668738.55372415</v>
      </c>
      <c r="C75" s="2">
        <f aca="true" t="shared" si="13" ref="C75:K75">+C84-(((C80+C81+C78)*C70)-C79)</f>
        <v>79823461.07553726</v>
      </c>
      <c r="D75" s="2">
        <f t="shared" si="13"/>
        <v>320120394.5792357</v>
      </c>
      <c r="E75" s="2">
        <f t="shared" si="13"/>
        <v>99000000</v>
      </c>
      <c r="F75" s="2">
        <f t="shared" si="13"/>
        <v>228974813.75751925</v>
      </c>
      <c r="G75" s="2">
        <f t="shared" si="13"/>
        <v>228974813.75751925</v>
      </c>
      <c r="H75" s="2">
        <f t="shared" si="13"/>
        <v>116619717.73673157</v>
      </c>
      <c r="I75" s="2">
        <f t="shared" si="13"/>
        <v>132638875.91262054</v>
      </c>
      <c r="J75" s="2">
        <f t="shared" si="13"/>
        <v>143856136.18859643</v>
      </c>
      <c r="K75" s="2">
        <f t="shared" si="13"/>
        <v>156519385.04695445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126340120</v>
      </c>
      <c r="C77" s="3">
        <v>116923658</v>
      </c>
      <c r="D77" s="3">
        <v>23930979</v>
      </c>
      <c r="E77" s="3">
        <v>201919510</v>
      </c>
      <c r="F77" s="3">
        <v>182864302</v>
      </c>
      <c r="G77" s="3">
        <v>182864302</v>
      </c>
      <c r="H77" s="3">
        <v>163215216</v>
      </c>
      <c r="I77" s="3">
        <v>217901856</v>
      </c>
      <c r="J77" s="3">
        <v>225611660</v>
      </c>
      <c r="K77" s="3">
        <v>234505676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113407805</v>
      </c>
      <c r="C79" s="3">
        <v>86871867</v>
      </c>
      <c r="D79" s="3">
        <v>62157640</v>
      </c>
      <c r="E79" s="3">
        <v>0</v>
      </c>
      <c r="F79" s="3">
        <v>104799994</v>
      </c>
      <c r="G79" s="3">
        <v>104799994</v>
      </c>
      <c r="H79" s="3">
        <v>87705104</v>
      </c>
      <c r="I79" s="3">
        <v>0</v>
      </c>
      <c r="J79" s="3">
        <v>0</v>
      </c>
      <c r="K79" s="3">
        <v>0</v>
      </c>
    </row>
    <row r="80" spans="1:11" ht="12.75" hidden="1">
      <c r="A80" s="1" t="s">
        <v>69</v>
      </c>
      <c r="B80" s="3">
        <v>0</v>
      </c>
      <c r="C80" s="3">
        <v>-49445915</v>
      </c>
      <c r="D80" s="3">
        <v>-147561623</v>
      </c>
      <c r="E80" s="3">
        <v>0</v>
      </c>
      <c r="F80" s="3">
        <v>45611305</v>
      </c>
      <c r="G80" s="3">
        <v>45611305</v>
      </c>
      <c r="H80" s="3">
        <v>-75615743</v>
      </c>
      <c r="I80" s="3">
        <v>35051404</v>
      </c>
      <c r="J80" s="3">
        <v>36663764</v>
      </c>
      <c r="K80" s="3">
        <v>38350295</v>
      </c>
    </row>
    <row r="81" spans="1:11" ht="12.75" hidden="1">
      <c r="A81" s="1" t="s">
        <v>70</v>
      </c>
      <c r="B81" s="3">
        <v>40318794</v>
      </c>
      <c r="C81" s="3">
        <v>76246050</v>
      </c>
      <c r="D81" s="3">
        <v>-20438166</v>
      </c>
      <c r="E81" s="3">
        <v>0</v>
      </c>
      <c r="F81" s="3">
        <v>0</v>
      </c>
      <c r="G81" s="3">
        <v>0</v>
      </c>
      <c r="H81" s="3">
        <v>119171109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127657056</v>
      </c>
      <c r="C83" s="3">
        <v>30750793</v>
      </c>
      <c r="D83" s="3">
        <v>36745887</v>
      </c>
      <c r="E83" s="3">
        <v>117021153</v>
      </c>
      <c r="F83" s="3">
        <v>77418947</v>
      </c>
      <c r="G83" s="3">
        <v>77418947</v>
      </c>
      <c r="H83" s="3">
        <v>31252089</v>
      </c>
      <c r="I83" s="3">
        <v>178163372</v>
      </c>
      <c r="J83" s="3">
        <v>184045212</v>
      </c>
      <c r="K83" s="3">
        <v>191038625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99000000</v>
      </c>
      <c r="F84" s="3">
        <v>143485200</v>
      </c>
      <c r="G84" s="3">
        <v>143485200</v>
      </c>
      <c r="H84" s="3">
        <v>37254499</v>
      </c>
      <c r="I84" s="3">
        <v>161298000</v>
      </c>
      <c r="J84" s="3">
        <v>173765008</v>
      </c>
      <c r="K84" s="3">
        <v>187761220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2020-11-02T10:47:42Z</dcterms:created>
  <dcterms:modified xsi:type="dcterms:W3CDTF">2020-11-02T10:48:20Z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